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Dokumenty\Investice 2018\Teiresiás OP VVV SIMU+\VZ SIMU+ Teiresiás\F_CELKOVÝ VÝKAZ VÝMĚR Joštova 10 pro zámek\"/>
    </mc:Choice>
  </mc:AlternateContent>
  <bookViews>
    <workbookView xWindow="0" yWindow="0" windowWidth="25200" windowHeight="13140"/>
  </bookViews>
  <sheets>
    <sheet name="Krycí list" sheetId="1" r:id="rId1"/>
    <sheet name="Rekapitulace" sheetId="2" r:id="rId2"/>
    <sheet name="Položky" sheetId="3" r:id="rId3"/>
  </sheets>
  <definedNames>
    <definedName name="cisloobjektu">'Krycí list'!$A$5</definedName>
    <definedName name="cislostavby">'Krycí list'!$A$7</definedName>
    <definedName name="Datum">'Krycí list'!$B$27</definedName>
    <definedName name="Dil">Rekapitulace!$A$6</definedName>
    <definedName name="Dodavka">Rekapitulace!$G$13</definedName>
    <definedName name="Dodavka0">Položky!#REF!</definedName>
    <definedName name="HSV">Rekapitulace!$E$13</definedName>
    <definedName name="HSV0">Položky!#REF!</definedName>
    <definedName name="HZS">Rekapitulace!$I$13</definedName>
    <definedName name="HZS0">Položky!#REF!</definedName>
    <definedName name="JKSO">'Krycí list'!$G$2</definedName>
    <definedName name="MJ">'Krycí list'!$G$5</definedName>
    <definedName name="Mont">Rekapitulace!$H$13</definedName>
    <definedName name="Montaz0">Položky!#REF!</definedName>
    <definedName name="NazevDilu">Rekapitulace!$B$6</definedName>
    <definedName name="nazevobjektu">'Krycí list'!$C$5</definedName>
    <definedName name="nazevstavby">'Krycí list'!$C$7</definedName>
    <definedName name="_xlnm.Print_Titles" localSheetId="2">Položky!$1:$6</definedName>
    <definedName name="_xlnm.Print_Titles" localSheetId="1">Rekapitulace!$1:$6</definedName>
    <definedName name="Objednatel">'Krycí list'!$C$10</definedName>
    <definedName name="_xlnm.Print_Area" localSheetId="0">'Krycí list'!$A$1:$G$45</definedName>
    <definedName name="_xlnm.Print_Area" localSheetId="2">Položky!$A$1:$G$76</definedName>
    <definedName name="_xlnm.Print_Area" localSheetId="1">Rekapitulace!$A$1:$I$14</definedName>
    <definedName name="PocetMJ">'Krycí list'!$G$6</definedName>
    <definedName name="Poznamka">'Krycí list'!$B$37</definedName>
    <definedName name="Projektant">'Krycí list'!$C$8</definedName>
    <definedName name="PSV">Rekapitulace!$F$13</definedName>
    <definedName name="PSV0">Položky!#REF!</definedName>
    <definedName name="SazbaDPH1">'Krycí list'!$C$30</definedName>
    <definedName name="SazbaDPH2">'Krycí list'!$C$32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Rekapitulace!#REF!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list'!$G$11</definedName>
    <definedName name="Zaklad22">'Krycí list'!$F$32</definedName>
    <definedName name="Zaklad5">'Krycí list'!$F$30</definedName>
    <definedName name="Zhotovitel">'Krycí list'!$C$11:$E$11</definedName>
  </definedNames>
  <calcPr calcId="162913"/>
</workbook>
</file>

<file path=xl/calcChain.xml><?xml version="1.0" encoding="utf-8"?>
<calcChain xmlns="http://schemas.openxmlformats.org/spreadsheetml/2006/main">
  <c r="G15" i="3" l="1"/>
  <c r="G8" i="3"/>
  <c r="BE75" i="3" l="1"/>
  <c r="BD75" i="3"/>
  <c r="BC75" i="3"/>
  <c r="BB75" i="3"/>
  <c r="G75" i="3"/>
  <c r="BA75" i="3" s="1"/>
  <c r="BE74" i="3"/>
  <c r="BD74" i="3"/>
  <c r="BC74" i="3"/>
  <c r="BB74" i="3"/>
  <c r="G74" i="3"/>
  <c r="BA74" i="3" s="1"/>
  <c r="BE73" i="3"/>
  <c r="BD73" i="3"/>
  <c r="BC73" i="3"/>
  <c r="BB73" i="3"/>
  <c r="G73" i="3"/>
  <c r="BA73" i="3" s="1"/>
  <c r="BE72" i="3"/>
  <c r="BD72" i="3"/>
  <c r="BC72" i="3"/>
  <c r="BB72" i="3"/>
  <c r="G72" i="3"/>
  <c r="BA72" i="3" s="1"/>
  <c r="BE71" i="3"/>
  <c r="BD71" i="3"/>
  <c r="BC71" i="3"/>
  <c r="BB71" i="3"/>
  <c r="G71" i="3"/>
  <c r="BA71" i="3" s="1"/>
  <c r="BE70" i="3"/>
  <c r="BD70" i="3"/>
  <c r="BC70" i="3"/>
  <c r="BB70" i="3"/>
  <c r="G70" i="3"/>
  <c r="BA70" i="3" s="1"/>
  <c r="BE69" i="3"/>
  <c r="BD69" i="3"/>
  <c r="BC69" i="3"/>
  <c r="BB69" i="3"/>
  <c r="G69" i="3"/>
  <c r="BA69" i="3" s="1"/>
  <c r="BE68" i="3"/>
  <c r="BD68" i="3"/>
  <c r="BC68" i="3"/>
  <c r="BB68" i="3"/>
  <c r="G68" i="3"/>
  <c r="BA68" i="3" s="1"/>
  <c r="B12" i="2"/>
  <c r="A12" i="2"/>
  <c r="C76" i="3"/>
  <c r="BD65" i="3"/>
  <c r="BC65" i="3"/>
  <c r="BB65" i="3"/>
  <c r="BA65" i="3"/>
  <c r="G65" i="3"/>
  <c r="BE65" i="3" s="1"/>
  <c r="BE64" i="3"/>
  <c r="BD64" i="3"/>
  <c r="BC64" i="3"/>
  <c r="BA64" i="3"/>
  <c r="BE63" i="3"/>
  <c r="BD63" i="3"/>
  <c r="BC63" i="3"/>
  <c r="BA63" i="3"/>
  <c r="G63" i="3"/>
  <c r="BB63" i="3" s="1"/>
  <c r="BE62" i="3"/>
  <c r="BD62" i="3"/>
  <c r="BC62" i="3"/>
  <c r="BA62" i="3"/>
  <c r="G62" i="3"/>
  <c r="BB62" i="3" s="1"/>
  <c r="BE61" i="3"/>
  <c r="BD61" i="3"/>
  <c r="BC61" i="3"/>
  <c r="BA61" i="3"/>
  <c r="G61" i="3"/>
  <c r="BB61" i="3" s="1"/>
  <c r="BE60" i="3"/>
  <c r="BD60" i="3"/>
  <c r="BC60" i="3"/>
  <c r="BA60" i="3"/>
  <c r="G60" i="3"/>
  <c r="BB60" i="3" s="1"/>
  <c r="BE59" i="3"/>
  <c r="BD59" i="3"/>
  <c r="BC59" i="3"/>
  <c r="BA59" i="3"/>
  <c r="G59" i="3"/>
  <c r="BB59" i="3" s="1"/>
  <c r="BE58" i="3"/>
  <c r="BD58" i="3"/>
  <c r="BC58" i="3"/>
  <c r="BA58" i="3"/>
  <c r="G58" i="3"/>
  <c r="BB58" i="3" s="1"/>
  <c r="BE57" i="3"/>
  <c r="BD57" i="3"/>
  <c r="BC57" i="3"/>
  <c r="BA57" i="3"/>
  <c r="G57" i="3"/>
  <c r="BB57" i="3" s="1"/>
  <c r="BE56" i="3"/>
  <c r="BD56" i="3"/>
  <c r="BC56" i="3"/>
  <c r="BA56" i="3"/>
  <c r="G56" i="3"/>
  <c r="BB56" i="3" s="1"/>
  <c r="BE55" i="3"/>
  <c r="BD55" i="3"/>
  <c r="BC55" i="3"/>
  <c r="BA55" i="3"/>
  <c r="G55" i="3"/>
  <c r="BB55" i="3" s="1"/>
  <c r="BE52" i="3"/>
  <c r="BD52" i="3"/>
  <c r="BC52" i="3"/>
  <c r="BA52" i="3"/>
  <c r="G52" i="3"/>
  <c r="BB52" i="3" s="1"/>
  <c r="BE51" i="3"/>
  <c r="BD51" i="3"/>
  <c r="BC51" i="3"/>
  <c r="BA51" i="3"/>
  <c r="G51" i="3"/>
  <c r="BB51" i="3" s="1"/>
  <c r="BE50" i="3"/>
  <c r="BD50" i="3"/>
  <c r="BC50" i="3"/>
  <c r="BA50" i="3"/>
  <c r="G50" i="3"/>
  <c r="BB50" i="3" s="1"/>
  <c r="BE49" i="3"/>
  <c r="BD49" i="3"/>
  <c r="BC49" i="3"/>
  <c r="BA49" i="3"/>
  <c r="G49" i="3"/>
  <c r="BB49" i="3" s="1"/>
  <c r="BE48" i="3"/>
  <c r="BD48" i="3"/>
  <c r="BC48" i="3"/>
  <c r="BA48" i="3"/>
  <c r="G48" i="3"/>
  <c r="BB48" i="3" s="1"/>
  <c r="BE47" i="3"/>
  <c r="BD47" i="3"/>
  <c r="BC47" i="3"/>
  <c r="BA47" i="3"/>
  <c r="G47" i="3"/>
  <c r="BB47" i="3" s="1"/>
  <c r="BE44" i="3"/>
  <c r="BD44" i="3"/>
  <c r="BC44" i="3"/>
  <c r="BA44" i="3"/>
  <c r="G44" i="3"/>
  <c r="BB44" i="3" s="1"/>
  <c r="BE43" i="3"/>
  <c r="BD43" i="3"/>
  <c r="BC43" i="3"/>
  <c r="BA43" i="3"/>
  <c r="G43" i="3"/>
  <c r="BB43" i="3" s="1"/>
  <c r="BE42" i="3"/>
  <c r="BD42" i="3"/>
  <c r="BC42" i="3"/>
  <c r="BA42" i="3"/>
  <c r="G42" i="3"/>
  <c r="B11" i="2"/>
  <c r="A11" i="2"/>
  <c r="C66" i="3"/>
  <c r="BE39" i="3"/>
  <c r="BD39" i="3"/>
  <c r="BC39" i="3"/>
  <c r="BA39" i="3"/>
  <c r="BE38" i="3"/>
  <c r="BD38" i="3"/>
  <c r="BC38" i="3"/>
  <c r="BA38" i="3"/>
  <c r="G38" i="3"/>
  <c r="BB38" i="3" s="1"/>
  <c r="BE37" i="3"/>
  <c r="BD37" i="3"/>
  <c r="BC37" i="3"/>
  <c r="BA37" i="3"/>
  <c r="G37" i="3"/>
  <c r="BB37" i="3" s="1"/>
  <c r="BE36" i="3"/>
  <c r="BD36" i="3"/>
  <c r="BC36" i="3"/>
  <c r="BA36" i="3"/>
  <c r="G36" i="3"/>
  <c r="BB36" i="3" s="1"/>
  <c r="BE35" i="3"/>
  <c r="BD35" i="3"/>
  <c r="BC35" i="3"/>
  <c r="BA35" i="3"/>
  <c r="G35" i="3"/>
  <c r="BB35" i="3" s="1"/>
  <c r="BE34" i="3"/>
  <c r="BD34" i="3"/>
  <c r="BC34" i="3"/>
  <c r="BA34" i="3"/>
  <c r="G34" i="3"/>
  <c r="BB34" i="3" s="1"/>
  <c r="BE33" i="3"/>
  <c r="BD33" i="3"/>
  <c r="BC33" i="3"/>
  <c r="BA33" i="3"/>
  <c r="G33" i="3"/>
  <c r="BB33" i="3" s="1"/>
  <c r="BE32" i="3"/>
  <c r="BD32" i="3"/>
  <c r="BC32" i="3"/>
  <c r="BA32" i="3"/>
  <c r="G32" i="3"/>
  <c r="BB32" i="3" s="1"/>
  <c r="BE30" i="3"/>
  <c r="BD30" i="3"/>
  <c r="BC30" i="3"/>
  <c r="BA30" i="3"/>
  <c r="G30" i="3"/>
  <c r="BB30" i="3" s="1"/>
  <c r="BE29" i="3"/>
  <c r="BD29" i="3"/>
  <c r="BC29" i="3"/>
  <c r="BA29" i="3"/>
  <c r="G29" i="3"/>
  <c r="BB29" i="3" s="1"/>
  <c r="BE28" i="3"/>
  <c r="BD28" i="3"/>
  <c r="BC28" i="3"/>
  <c r="BA28" i="3"/>
  <c r="G28" i="3"/>
  <c r="B10" i="2"/>
  <c r="A10" i="2"/>
  <c r="C40" i="3"/>
  <c r="BE25" i="3"/>
  <c r="BD25" i="3"/>
  <c r="BC25" i="3"/>
  <c r="BA25" i="3"/>
  <c r="BE24" i="3"/>
  <c r="BD24" i="3"/>
  <c r="BC24" i="3"/>
  <c r="BA24" i="3"/>
  <c r="G24" i="3"/>
  <c r="BB24" i="3" s="1"/>
  <c r="BE23" i="3"/>
  <c r="BD23" i="3"/>
  <c r="BC23" i="3"/>
  <c r="BA23" i="3"/>
  <c r="G23" i="3"/>
  <c r="BB23" i="3" s="1"/>
  <c r="BE22" i="3"/>
  <c r="BD22" i="3"/>
  <c r="BC22" i="3"/>
  <c r="BA22" i="3"/>
  <c r="G22" i="3"/>
  <c r="BB22" i="3" s="1"/>
  <c r="BE21" i="3"/>
  <c r="BD21" i="3"/>
  <c r="BC21" i="3"/>
  <c r="BA21" i="3"/>
  <c r="BA26" i="3" s="1"/>
  <c r="E9" i="2" s="1"/>
  <c r="G21" i="3"/>
  <c r="BB21" i="3" s="1"/>
  <c r="BE20" i="3"/>
  <c r="BD20" i="3"/>
  <c r="BC20" i="3"/>
  <c r="BA20" i="3"/>
  <c r="G20" i="3"/>
  <c r="F25" i="3" s="1"/>
  <c r="G25" i="3" s="1"/>
  <c r="BB25" i="3" s="1"/>
  <c r="B9" i="2"/>
  <c r="A9" i="2"/>
  <c r="C26" i="3"/>
  <c r="BE17" i="3"/>
  <c r="BD17" i="3"/>
  <c r="BC17" i="3"/>
  <c r="BB17" i="3"/>
  <c r="BB18" i="3" s="1"/>
  <c r="F8" i="2" s="1"/>
  <c r="G17" i="3"/>
  <c r="BA17" i="3" s="1"/>
  <c r="BA18" i="3" s="1"/>
  <c r="E8" i="2" s="1"/>
  <c r="B8" i="2"/>
  <c r="A8" i="2"/>
  <c r="BE18" i="3"/>
  <c r="I8" i="2" s="1"/>
  <c r="BD18" i="3"/>
  <c r="H8" i="2" s="1"/>
  <c r="BC18" i="3"/>
  <c r="G8" i="2" s="1"/>
  <c r="C18" i="3"/>
  <c r="BE14" i="3"/>
  <c r="BD14" i="3"/>
  <c r="BC14" i="3"/>
  <c r="BB14" i="3"/>
  <c r="BA14" i="3"/>
  <c r="G14" i="3"/>
  <c r="BE13" i="3"/>
  <c r="BD13" i="3"/>
  <c r="BC13" i="3"/>
  <c r="BB13" i="3"/>
  <c r="G13" i="3"/>
  <c r="BA13" i="3" s="1"/>
  <c r="BE12" i="3"/>
  <c r="BD12" i="3"/>
  <c r="BC12" i="3"/>
  <c r="BB12" i="3"/>
  <c r="G12" i="3"/>
  <c r="BA12" i="3" s="1"/>
  <c r="BE10" i="3"/>
  <c r="BD10" i="3"/>
  <c r="BC10" i="3"/>
  <c r="BB10" i="3"/>
  <c r="G10" i="3"/>
  <c r="BA10" i="3" s="1"/>
  <c r="BE9" i="3"/>
  <c r="BD9" i="3"/>
  <c r="BC9" i="3"/>
  <c r="BB9" i="3"/>
  <c r="G9" i="3"/>
  <c r="BA9" i="3" s="1"/>
  <c r="BE8" i="3"/>
  <c r="BD8" i="3"/>
  <c r="BC8" i="3"/>
  <c r="BB8" i="3"/>
  <c r="BA8" i="3"/>
  <c r="B7" i="2"/>
  <c r="A7" i="2"/>
  <c r="C15" i="3"/>
  <c r="E4" i="3"/>
  <c r="C4" i="3"/>
  <c r="F3" i="3"/>
  <c r="C3" i="3"/>
  <c r="C2" i="2"/>
  <c r="C1" i="2"/>
  <c r="C33" i="1"/>
  <c r="F33" i="1" s="1"/>
  <c r="C31" i="1"/>
  <c r="C9" i="1"/>
  <c r="G7" i="1"/>
  <c r="D2" i="1"/>
  <c r="C2" i="1"/>
  <c r="BD15" i="3" l="1"/>
  <c r="H7" i="2" s="1"/>
  <c r="F39" i="3"/>
  <c r="G39" i="3" s="1"/>
  <c r="BB39" i="3" s="1"/>
  <c r="BB40" i="3" s="1"/>
  <c r="F10" i="2" s="1"/>
  <c r="F64" i="3"/>
  <c r="G64" i="3" s="1"/>
  <c r="BB64" i="3" s="1"/>
  <c r="BD76" i="3"/>
  <c r="H12" i="2" s="1"/>
  <c r="BA15" i="3"/>
  <c r="E7" i="2" s="1"/>
  <c r="BB15" i="3"/>
  <c r="F7" i="2" s="1"/>
  <c r="BE76" i="3"/>
  <c r="I12" i="2" s="1"/>
  <c r="BC15" i="3"/>
  <c r="G7" i="2" s="1"/>
  <c r="BE15" i="3"/>
  <c r="I7" i="2" s="1"/>
  <c r="BB20" i="3"/>
  <c r="BB26" i="3" s="1"/>
  <c r="F9" i="2" s="1"/>
  <c r="BB76" i="3"/>
  <c r="F12" i="2" s="1"/>
  <c r="BB42" i="3"/>
  <c r="BB66" i="3" s="1"/>
  <c r="F11" i="2" s="1"/>
  <c r="BA66" i="3"/>
  <c r="E11" i="2" s="1"/>
  <c r="BC76" i="3"/>
  <c r="G12" i="2" s="1"/>
  <c r="BB28" i="3"/>
  <c r="BC66" i="3"/>
  <c r="G11" i="2" s="1"/>
  <c r="BE66" i="3"/>
  <c r="I11" i="2" s="1"/>
  <c r="BD66" i="3"/>
  <c r="H11" i="2" s="1"/>
  <c r="BA40" i="3"/>
  <c r="E10" i="2" s="1"/>
  <c r="BD40" i="3"/>
  <c r="H10" i="2" s="1"/>
  <c r="BC40" i="3"/>
  <c r="G10" i="2" s="1"/>
  <c r="BE40" i="3"/>
  <c r="I10" i="2" s="1"/>
  <c r="BD26" i="3"/>
  <c r="H9" i="2" s="1"/>
  <c r="BE26" i="3"/>
  <c r="I9" i="2" s="1"/>
  <c r="BC26" i="3"/>
  <c r="G9" i="2" s="1"/>
  <c r="BA76" i="3"/>
  <c r="E12" i="2" s="1"/>
  <c r="G66" i="3"/>
  <c r="G26" i="3"/>
  <c r="G76" i="3"/>
  <c r="G18" i="3"/>
  <c r="G40" i="3" l="1"/>
  <c r="E13" i="2"/>
  <c r="C15" i="1" s="1"/>
  <c r="F13" i="2"/>
  <c r="C16" i="1" s="1"/>
  <c r="G13" i="2"/>
  <c r="C18" i="1" s="1"/>
  <c r="I13" i="2"/>
  <c r="C21" i="1" s="1"/>
  <c r="H13" i="2"/>
  <c r="C17" i="1" s="1"/>
  <c r="C19" i="1" l="1"/>
  <c r="C22" i="1" s="1"/>
  <c r="C23" i="1" l="1"/>
  <c r="F30" i="1" s="1"/>
  <c r="F31" i="1" s="1"/>
  <c r="F34" i="1" s="1"/>
</calcChain>
</file>

<file path=xl/sharedStrings.xml><?xml version="1.0" encoding="utf-8"?>
<sst xmlns="http://schemas.openxmlformats.org/spreadsheetml/2006/main" count="282" uniqueCount="199">
  <si>
    <t>Rozpočet</t>
  </si>
  <si>
    <t xml:space="preserve">JKSO </t>
  </si>
  <si>
    <t>Objekt</t>
  </si>
  <si>
    <t>Název objektu</t>
  </si>
  <si>
    <t xml:space="preserve">SKP </t>
  </si>
  <si>
    <t xml:space="preserve">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</si>
  <si>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</si>
  <si>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</si>
  <si>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</si>
  <si>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</si>
  <si>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</si>
  <si>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</si>
  <si>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</si>
  <si>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</si>
  <si>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</si>
  <si>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</si>
  <si>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</si>
  <si>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</si>
  <si>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</si>
  <si>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</si>
  <si>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</si>
  <si>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</si>
  <si>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</si>
  <si>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</si>
  <si>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</si>
  <si>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</si>
  <si>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</si>
  <si>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</si>
  <si>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</si>
  <si>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</si>
  <si>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</si>
  <si>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</si>
  <si>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ZRN+ost.náklady+HZS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</si>
  <si>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</si>
  <si>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</si>
  <si>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</si>
  <si>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</si>
  <si>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</si>
  <si>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</si>
  <si>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</si>
  <si>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</si>
  <si>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</si>
  <si>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</si>
  <si>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</si>
  <si>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</si>
  <si>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</si>
  <si>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>Stavba :</t>
  </si>
  <si>
    <t>Rozpočet :</t>
  </si>
  <si>
    <t>Objekt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</si>
  <si>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</si>
  <si>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</si>
  <si>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</si>
  <si>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</si>
  <si>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</si>
  <si>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</si>
  <si>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</si>
  <si>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%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</si>
  <si>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</si>
  <si>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</si>
  <si>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</si>
  <si>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</si>
  <si>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</si>
  <si>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</si>
  <si>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</si>
  <si>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</si>
  <si>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</si>
  <si>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Celkem za</t>
  </si>
  <si>
    <t>SLEPÝ ROZPOČET</t>
  </si>
  <si>
    <t>Slepý rozpočet</t>
  </si>
  <si>
    <t>20079311</t>
  </si>
  <si>
    <t>MU - REALIZACE SIMU + TEIRESIÁS</t>
  </si>
  <si>
    <t>D141</t>
  </si>
  <si>
    <t>ZDRAVOTNĚ TECHNICKÉ INSTALACE</t>
  </si>
  <si>
    <t>ZTI</t>
  </si>
  <si>
    <t>9</t>
  </si>
  <si>
    <t>Ostatní konstrukce, bourání</t>
  </si>
  <si>
    <t>612403388R00</t>
  </si>
  <si>
    <t xml:space="preserve">Hrubá výplň rýh ve stěnách do 15x15cm maltou z SMS </t>
  </si>
  <si>
    <t>m</t>
  </si>
  <si>
    <t>612403500U00</t>
  </si>
  <si>
    <t xml:space="preserve">Vyplň rýh stěn hl 7cm š 15cm </t>
  </si>
  <si>
    <t>4*1</t>
  </si>
  <si>
    <t>974031144R00</t>
  </si>
  <si>
    <t xml:space="preserve">Vysekání rýh ve zdi cihelné 7 x 15 cm </t>
  </si>
  <si>
    <t>974031164R00</t>
  </si>
  <si>
    <t xml:space="preserve">Vysekání rýh ve zdi cihelné 15 x 15 cm </t>
  </si>
  <si>
    <t>99</t>
  </si>
  <si>
    <t>Staveništní přesun hmot</t>
  </si>
  <si>
    <t>998276101R00</t>
  </si>
  <si>
    <t xml:space="preserve">Přesun hmot, trubní vedení plastová, otevř. výkop </t>
  </si>
  <si>
    <t>t</t>
  </si>
  <si>
    <t>721</t>
  </si>
  <si>
    <t>Vnitřní kanalizace</t>
  </si>
  <si>
    <t>721176103R00</t>
  </si>
  <si>
    <t xml:space="preserve">Potrubí HT připojovací D 50 x 1,8 mm </t>
  </si>
  <si>
    <t>721176115R00</t>
  </si>
  <si>
    <t xml:space="preserve">Potrubí HT odpadní svislé D 110 x 2,7 mm </t>
  </si>
  <si>
    <t>721194104R00</t>
  </si>
  <si>
    <t xml:space="preserve">Vyvedení odpadních výpustek D 40 x 1,8 </t>
  </si>
  <si>
    <t>kus</t>
  </si>
  <si>
    <t>721194109R00</t>
  </si>
  <si>
    <t xml:space="preserve">Vyvedení odpadní výpustky D 110 x 2,3 </t>
  </si>
  <si>
    <t>100</t>
  </si>
  <si>
    <t xml:space="preserve">Výpomoc-zednické práce </t>
  </si>
  <si>
    <t>hod</t>
  </si>
  <si>
    <t>998721203R00</t>
  </si>
  <si>
    <t xml:space="preserve">Přesun hmot pro vnitřní kanalizaci, výšky do 24 m </t>
  </si>
  <si>
    <t>722</t>
  </si>
  <si>
    <t>Vnitřní vodovod</t>
  </si>
  <si>
    <t>722130801R00</t>
  </si>
  <si>
    <t xml:space="preserve">Demontáž potrubí ocelových závitových DN 25 </t>
  </si>
  <si>
    <t>722131931R00</t>
  </si>
  <si>
    <t xml:space="preserve">Oprava-propojení dosavadního potrubí závit. DN 15 </t>
  </si>
  <si>
    <t>722174311R00</t>
  </si>
  <si>
    <t xml:space="preserve">Potrubí z PP-R 80 PN 20, D 20 mm </t>
  </si>
  <si>
    <t>4*4</t>
  </si>
  <si>
    <t>722182021R00</t>
  </si>
  <si>
    <t xml:space="preserve">Montáž izolačních skruží na potrubí přímé DN 25 </t>
  </si>
  <si>
    <t>722190401R00</t>
  </si>
  <si>
    <t xml:space="preserve">Vyvedení a upevnění výpustek DN 15 </t>
  </si>
  <si>
    <t>722220121R00</t>
  </si>
  <si>
    <t xml:space="preserve">Nástěnka K 247, pro baterii G 1/2 </t>
  </si>
  <si>
    <t>pár</t>
  </si>
  <si>
    <t>722290226R00</t>
  </si>
  <si>
    <t xml:space="preserve">Zkouška tlaku potrubí závitového DN 50 </t>
  </si>
  <si>
    <t>722290237R00</t>
  </si>
  <si>
    <t xml:space="preserve">Proplach a dezinfekce vodovod.potrubí DN 200 </t>
  </si>
  <si>
    <t>201</t>
  </si>
  <si>
    <t>Krácený rozbor dle vyhlášky 252/2004 Sb. (určený ke kolaudaci)</t>
  </si>
  <si>
    <t>kpl</t>
  </si>
  <si>
    <t>283771360</t>
  </si>
  <si>
    <t>Izolace tepelná trubková návleková DG 22-20</t>
  </si>
  <si>
    <t>998722203R00</t>
  </si>
  <si>
    <t xml:space="preserve">Přesun hmot pro vnitřní vodovod, výšky do 24 m </t>
  </si>
  <si>
    <t>725</t>
  </si>
  <si>
    <t>Zařizovací předměty</t>
  </si>
  <si>
    <t>725110811R00</t>
  </si>
  <si>
    <t xml:space="preserve">Demontáž klozetů splachovacích </t>
  </si>
  <si>
    <t>soubor</t>
  </si>
  <si>
    <t>725119306R00</t>
  </si>
  <si>
    <t xml:space="preserve">Montáž klozetu závěsného </t>
  </si>
  <si>
    <t>725210821R00</t>
  </si>
  <si>
    <t xml:space="preserve">Demontáž umyvadel bez výtokových armatur </t>
  </si>
  <si>
    <t>4</t>
  </si>
  <si>
    <t>zpět.:3</t>
  </si>
  <si>
    <t>725210914R00</t>
  </si>
  <si>
    <t xml:space="preserve">Zpětná montáž umyvadla bez výtok.armatur </t>
  </si>
  <si>
    <t>725219401R00</t>
  </si>
  <si>
    <t xml:space="preserve">Montáž umyvadel na šrouby do zdiva </t>
  </si>
  <si>
    <t>725800924R00</t>
  </si>
  <si>
    <t xml:space="preserve">Zpětná montáž baterie nástěnné </t>
  </si>
  <si>
    <t>725810401R00</t>
  </si>
  <si>
    <t xml:space="preserve">Ventil rohový bez přípoj. trubičky T 66 G 1/2 </t>
  </si>
  <si>
    <t>725819402R00</t>
  </si>
  <si>
    <t xml:space="preserve">Montáž ventilu rohového bez trubičky G 1/2 </t>
  </si>
  <si>
    <t>725820801R00</t>
  </si>
  <si>
    <t xml:space="preserve">Demontáž baterie nástěnné do G 3/4 </t>
  </si>
  <si>
    <t>3</t>
  </si>
  <si>
    <t>725829301R00</t>
  </si>
  <si>
    <t xml:space="preserve">Montáž baterie umyv.a dřezové stojánkové </t>
  </si>
  <si>
    <t>502</t>
  </si>
  <si>
    <t xml:space="preserve">Umývátko  š.40 </t>
  </si>
  <si>
    <t>504</t>
  </si>
  <si>
    <t xml:space="preserve">Odpadní trubka chrom k umyvadlu </t>
  </si>
  <si>
    <t>504a</t>
  </si>
  <si>
    <t xml:space="preserve">Sifon podomítkový pro umyvadlo </t>
  </si>
  <si>
    <t>514</t>
  </si>
  <si>
    <t xml:space="preserve">ODDÁLENÉ SPLACHOVÁNÍ K SPLACH. NÁDRŽCE </t>
  </si>
  <si>
    <t>516</t>
  </si>
  <si>
    <t xml:space="preserve">Sedátko tvrdý plast.bez poklopu s ocel.uchyty </t>
  </si>
  <si>
    <t>517</t>
  </si>
  <si>
    <t>Nádržka splach do sádrokartonu , h 112 cm Ki</t>
  </si>
  <si>
    <t>520</t>
  </si>
  <si>
    <t xml:space="preserve">Závěsný klozet pro invalidy </t>
  </si>
  <si>
    <t>525</t>
  </si>
  <si>
    <t xml:space="preserve">zádová opěrka k WC inv. </t>
  </si>
  <si>
    <t>998725203R00</t>
  </si>
  <si>
    <t xml:space="preserve">Přesun hmot pro zařizovací předměty, výšky do 24 m </t>
  </si>
  <si>
    <t>912      T00</t>
  </si>
  <si>
    <t xml:space="preserve">HZS-zprac.dokumentace sk.provedení </t>
  </si>
  <si>
    <t>h</t>
  </si>
  <si>
    <t>D96</t>
  </si>
  <si>
    <t>Přesuny suti a vybouraných hmot</t>
  </si>
  <si>
    <t>979017112R00</t>
  </si>
  <si>
    <t xml:space="preserve">Svislé přemístění vyb. hmot nošením za 1.podlaží </t>
  </si>
  <si>
    <t>979017191R00</t>
  </si>
  <si>
    <t xml:space="preserve">Příplatek k přemístění suti za další podlaží </t>
  </si>
  <si>
    <t>979082111R00</t>
  </si>
  <si>
    <t>Vnitrostaveništní doprava suti do 10 m celkem 20m</t>
  </si>
  <si>
    <t>979082121R00</t>
  </si>
  <si>
    <t xml:space="preserve">Příplatek k vnitrost. dopravě suti za dalších 5 m </t>
  </si>
  <si>
    <t>979083117R00</t>
  </si>
  <si>
    <t xml:space="preserve">Vodorovné přemístění suti na skládku do 6000 m </t>
  </si>
  <si>
    <t>979083191R00</t>
  </si>
  <si>
    <t xml:space="preserve">Příplatek za dalších započatých 1000 m nad 6000 m </t>
  </si>
  <si>
    <t>979093111R00</t>
  </si>
  <si>
    <t xml:space="preserve">Uložení suti na skládku bez zhutnění </t>
  </si>
  <si>
    <t>979999999R00</t>
  </si>
  <si>
    <t xml:space="preserve">Poplatek za skládku 10 % příměsí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</si>
</sst>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dd/mm/yy"/>
    <numFmt numFmtId="165" formatCode="0.0"/>
    <numFmt numFmtId="166" formatCode="#,##0\ &quot;Kč&quot;"/>
  </numFmts>
  <fonts count="25" x14ac:knownFonts="1">
    <font>
      <sz val="10"/>
      <name val="Arial CE"/>
      <charset val="238"/>
    </font>
    <font>
      <sz val="10"/>
      <name val="Arial CE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 CE"/>
      <family val="2"/>
      <charset val="238"/>
    </font>
    <font>
      <sz val="8"/>
      <name val="Arial"/>
      <family val="2"/>
      <charset val="238"/>
    </font>
    <font>
      <sz val="10"/>
      <color indexed="9"/>
      <name val="Arial CE"/>
    </font>
    <font>
      <sz val="8"/>
      <color indexed="9"/>
      <name val="Arial"/>
      <family val="2"/>
      <charset val="238"/>
    </font>
    <font>
      <sz val="8"/>
      <color indexed="12"/>
      <name val="Arial"/>
      <family val="2"/>
      <charset val="238"/>
    </font>
    <font>
      <sz val="10"/>
      <color indexed="12"/>
      <name val="Arial"/>
      <family val="2"/>
      <charset val="238"/>
    </font>
    <font>
      <b/>
      <i/>
      <sz val="10"/>
      <name val="Arial"/>
      <family val="2"/>
      <charset val="238"/>
    </font>
    <font>
      <i/>
      <sz val="8"/>
      <name val="Arial CE"/>
      <family val="2"/>
      <charset val="238"/>
    </font>
    <font>
      <i/>
      <sz val="9"/>
      <name val="Arial CE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40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79998168889431442"/>
        <bgColor indexed="40"/>
      </patternFill>
    </fill>
  </fills>
  <borders count="6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</borders>
  <cellStyleXfs count="2">
    <xf numFmtId="0" fontId="0" fillId="0" borderId="0"/>
    <xf numFmtId="0" fontId="10" fillId="0" borderId="0"/>
  </cellStyleXfs>
  <cellXfs count="212">
    <xf numFmtId="0" fontId="0" fillId="0" borderId="0" xfId="0"/>
    <xf numFmtId="0" fontId="2" fillId="0" borderId="1" xfId="0" applyFont="1" applyBorder="1" applyAlignment="1">
      <alignment horizontal="centerContinuous" vertical="top"/>
    </xf>
    <xf numFmtId="0" fontId="3" fillId="0" borderId="1" xfId="0" applyFont="1" applyBorder="1" applyAlignment="1">
      <alignment horizontal="centerContinuous"/>
    </xf>
    <xf numFmtId="0" fontId="4" fillId="2" borderId="2" xfId="0" applyFont="1" applyFill="1" applyBorder="1" applyAlignment="1">
      <alignment horizontal="left"/>
    </xf>
    <xf numFmtId="0" fontId="5" fillId="2" borderId="3" xfId="0" applyFont="1" applyFill="1" applyBorder="1" applyAlignment="1">
      <alignment horizontal="centerContinuous"/>
    </xf>
    <xf numFmtId="49" fontId="6" fillId="2" borderId="4" xfId="0" applyNumberFormat="1" applyFont="1" applyFill="1" applyBorder="1" applyAlignment="1">
      <alignment horizontal="left"/>
    </xf>
    <xf numFmtId="49" fontId="5" fillId="2" borderId="3" xfId="0" applyNumberFormat="1" applyFont="1" applyFill="1" applyBorder="1" applyAlignment="1">
      <alignment horizontal="centerContinuous"/>
    </xf>
    <xf numFmtId="0" fontId="5" fillId="0" borderId="5" xfId="0" applyFont="1" applyBorder="1"/>
    <xf numFmtId="49" fontId="5" fillId="0" borderId="6" xfId="0" applyNumberFormat="1" applyFont="1" applyBorder="1" applyAlignment="1">
      <alignment horizontal="left"/>
    </xf>
    <xf numFmtId="0" fontId="3" fillId="0" borderId="7" xfId="0" applyFont="1" applyBorder="1"/>
    <xf numFmtId="0" fontId="5" fillId="0" borderId="8" xfId="0" applyFont="1" applyBorder="1"/>
    <xf numFmtId="49" fontId="5" fillId="0" borderId="9" xfId="0" applyNumberFormat="1" applyFont="1" applyBorder="1"/>
    <xf numFmtId="49" fontId="5" fillId="0" borderId="8" xfId="0" applyNumberFormat="1" applyFont="1" applyBorder="1"/>
    <xf numFmtId="0" fontId="5" fillId="0" borderId="10" xfId="0" applyFont="1" applyBorder="1"/>
    <xf numFmtId="0" fontId="5" fillId="0" borderId="11" xfId="0" applyFont="1" applyBorder="1" applyAlignment="1">
      <alignment horizontal="left"/>
    </xf>
    <xf numFmtId="0" fontId="4" fillId="0" borderId="7" xfId="0" applyFont="1" applyBorder="1"/>
    <xf numFmtId="49" fontId="5" fillId="0" borderId="11" xfId="0" applyNumberFormat="1" applyFont="1" applyBorder="1" applyAlignment="1">
      <alignment horizontal="left"/>
    </xf>
    <xf numFmtId="49" fontId="4" fillId="2" borderId="7" xfId="0" applyNumberFormat="1" applyFont="1" applyFill="1" applyBorder="1"/>
    <xf numFmtId="49" fontId="3" fillId="2" borderId="8" xfId="0" applyNumberFormat="1" applyFont="1" applyFill="1" applyBorder="1"/>
    <xf numFmtId="49" fontId="4" fillId="2" borderId="9" xfId="0" applyNumberFormat="1" applyFont="1" applyFill="1" applyBorder="1"/>
    <xf numFmtId="49" fontId="3" fillId="2" borderId="9" xfId="0" applyNumberFormat="1" applyFont="1" applyFill="1" applyBorder="1"/>
    <xf numFmtId="0" fontId="5" fillId="0" borderId="10" xfId="0" applyFont="1" applyFill="1" applyBorder="1"/>
    <xf numFmtId="3" fontId="5" fillId="0" borderId="11" xfId="0" applyNumberFormat="1" applyFont="1" applyBorder="1" applyAlignment="1">
      <alignment horizontal="left"/>
    </xf>
    <xf numFmtId="0" fontId="0" fillId="0" borderId="0" xfId="0" applyFill="1"/>
    <xf numFmtId="49" fontId="4" fillId="2" borderId="12" xfId="0" applyNumberFormat="1" applyFont="1" applyFill="1" applyBorder="1"/>
    <xf numFmtId="49" fontId="3" fillId="2" borderId="13" xfId="0" applyNumberFormat="1" applyFont="1" applyFill="1" applyBorder="1"/>
    <xf numFmtId="49" fontId="4" fillId="2" borderId="0" xfId="0" applyNumberFormat="1" applyFont="1" applyFill="1" applyBorder="1"/>
    <xf numFmtId="49" fontId="3" fillId="2" borderId="0" xfId="0" applyNumberFormat="1" applyFont="1" applyFill="1" applyBorder="1"/>
    <xf numFmtId="49" fontId="5" fillId="0" borderId="10" xfId="0" applyNumberFormat="1" applyFont="1" applyBorder="1" applyAlignment="1">
      <alignment horizontal="left"/>
    </xf>
    <xf numFmtId="0" fontId="5" fillId="0" borderId="14" xfId="0" applyFont="1" applyBorder="1"/>
    <xf numFmtId="0" fontId="5" fillId="0" borderId="10" xfId="0" applyNumberFormat="1" applyFont="1" applyBorder="1"/>
    <xf numFmtId="0" fontId="5" fillId="0" borderId="16" xfId="0" applyNumberFormat="1" applyFont="1" applyBorder="1" applyAlignment="1">
      <alignment horizontal="left"/>
    </xf>
    <xf numFmtId="0" fontId="0" fillId="0" borderId="0" xfId="0" applyNumberFormat="1" applyBorder="1"/>
    <xf numFmtId="0" fontId="0" fillId="0" borderId="0" xfId="0" applyNumberFormat="1"/>
    <xf numFmtId="0" fontId="5" fillId="0" borderId="16" xfId="0" applyFont="1" applyBorder="1" applyAlignment="1">
      <alignment horizontal="left"/>
    </xf>
    <xf numFmtId="0" fontId="0" fillId="0" borderId="0" xfId="0" applyBorder="1"/>
    <xf numFmtId="0" fontId="5" fillId="0" borderId="10" xfId="0" applyFont="1" applyFill="1" applyBorder="1" applyAlignment="1"/>
    <xf numFmtId="0" fontId="5" fillId="0" borderId="16" xfId="0" applyFont="1" applyFill="1" applyBorder="1" applyAlignment="1"/>
    <xf numFmtId="0" fontId="1" fillId="0" borderId="0" xfId="0" applyFont="1" applyFill="1" applyBorder="1" applyAlignment="1"/>
    <xf numFmtId="0" fontId="5" fillId="0" borderId="10" xfId="0" applyFont="1" applyBorder="1" applyAlignment="1"/>
    <xf numFmtId="0" fontId="5" fillId="0" borderId="16" xfId="0" applyFont="1" applyBorder="1" applyAlignment="1"/>
    <xf numFmtId="3" fontId="0" fillId="0" borderId="0" xfId="0" applyNumberFormat="1"/>
    <xf numFmtId="0" fontId="5" fillId="0" borderId="7" xfId="0" applyFont="1" applyBorder="1"/>
    <xf numFmtId="0" fontId="5" fillId="0" borderId="5" xfId="0" applyFont="1" applyBorder="1" applyAlignment="1">
      <alignment horizontal="left"/>
    </xf>
    <xf numFmtId="0" fontId="5" fillId="0" borderId="17" xfId="0" applyFont="1" applyBorder="1" applyAlignment="1">
      <alignment horizontal="left"/>
    </xf>
    <xf numFmtId="0" fontId="2" fillId="0" borderId="18" xfId="0" applyFont="1" applyBorder="1" applyAlignment="1">
      <alignment horizontal="centerContinuous" vertical="center"/>
    </xf>
    <xf numFmtId="0" fontId="7" fillId="0" borderId="19" xfId="0" applyFont="1" applyBorder="1" applyAlignment="1">
      <alignment horizontal="centerContinuous" vertical="center"/>
    </xf>
    <xf numFmtId="0" fontId="3" fillId="0" borderId="19" xfId="0" applyFont="1" applyBorder="1" applyAlignment="1">
      <alignment horizontal="centerContinuous" vertical="center"/>
    </xf>
    <xf numFmtId="0" fontId="3" fillId="0" borderId="20" xfId="0" applyFont="1" applyBorder="1" applyAlignment="1">
      <alignment horizontal="centerContinuous" vertical="center"/>
    </xf>
    <xf numFmtId="0" fontId="4" fillId="2" borderId="21" xfId="0" applyFont="1" applyFill="1" applyBorder="1" applyAlignment="1">
      <alignment horizontal="left"/>
    </xf>
    <xf numFmtId="0" fontId="3" fillId="2" borderId="22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centerContinuous"/>
    </xf>
    <xf numFmtId="0" fontId="4" fillId="2" borderId="22" xfId="0" applyFont="1" applyFill="1" applyBorder="1" applyAlignment="1">
      <alignment horizontal="centerContinuous"/>
    </xf>
    <xf numFmtId="0" fontId="3" fillId="2" borderId="22" xfId="0" applyFont="1" applyFill="1" applyBorder="1" applyAlignment="1">
      <alignment horizontal="centerContinuous"/>
    </xf>
    <xf numFmtId="0" fontId="3" fillId="0" borderId="24" xfId="0" applyFont="1" applyBorder="1"/>
    <xf numFmtId="0" fontId="3" fillId="0" borderId="25" xfId="0" applyFont="1" applyBorder="1"/>
    <xf numFmtId="3" fontId="3" fillId="0" borderId="6" xfId="0" applyNumberFormat="1" applyFont="1" applyBorder="1"/>
    <xf numFmtId="0" fontId="3" fillId="0" borderId="2" xfId="0" applyFont="1" applyBorder="1"/>
    <xf numFmtId="3" fontId="3" fillId="0" borderId="4" xfId="0" applyNumberFormat="1" applyFont="1" applyBorder="1"/>
    <xf numFmtId="0" fontId="3" fillId="0" borderId="3" xfId="0" applyFont="1" applyBorder="1"/>
    <xf numFmtId="3" fontId="3" fillId="0" borderId="9" xfId="0" applyNumberFormat="1" applyFont="1" applyBorder="1"/>
    <xf numFmtId="0" fontId="3" fillId="0" borderId="8" xfId="0" applyFont="1" applyBorder="1"/>
    <xf numFmtId="0" fontId="3" fillId="0" borderId="26" xfId="0" applyFont="1" applyBorder="1"/>
    <xf numFmtId="0" fontId="3" fillId="0" borderId="25" xfId="0" applyFont="1" applyBorder="1" applyAlignment="1">
      <alignment shrinkToFit="1"/>
    </xf>
    <xf numFmtId="0" fontId="3" fillId="0" borderId="27" xfId="0" applyFont="1" applyBorder="1"/>
    <xf numFmtId="0" fontId="3" fillId="0" borderId="12" xfId="0" applyFont="1" applyBorder="1"/>
    <xf numFmtId="0" fontId="3" fillId="0" borderId="0" xfId="0" applyFont="1" applyBorder="1"/>
    <xf numFmtId="3" fontId="3" fillId="0" borderId="30" xfId="0" applyNumberFormat="1" applyFont="1" applyBorder="1"/>
    <xf numFmtId="0" fontId="3" fillId="0" borderId="28" xfId="0" applyFont="1" applyBorder="1"/>
    <xf numFmtId="3" fontId="3" fillId="0" borderId="31" xfId="0" applyNumberFormat="1" applyFont="1" applyBorder="1"/>
    <xf numFmtId="0" fontId="3" fillId="0" borderId="29" xfId="0" applyFont="1" applyBorder="1"/>
    <xf numFmtId="0" fontId="4" fillId="2" borderId="2" xfId="0" applyFont="1" applyFill="1" applyBorder="1"/>
    <xf numFmtId="0" fontId="4" fillId="2" borderId="4" xfId="0" applyFont="1" applyFill="1" applyBorder="1"/>
    <xf numFmtId="0" fontId="4" fillId="2" borderId="3" xfId="0" applyFont="1" applyFill="1" applyBorder="1"/>
    <xf numFmtId="0" fontId="4" fillId="2" borderId="32" xfId="0" applyFont="1" applyFill="1" applyBorder="1"/>
    <xf numFmtId="0" fontId="4" fillId="2" borderId="33" xfId="0" applyFont="1" applyFill="1" applyBorder="1"/>
    <xf numFmtId="0" fontId="3" fillId="0" borderId="13" xfId="0" applyFont="1" applyBorder="1"/>
    <xf numFmtId="0" fontId="3" fillId="0" borderId="0" xfId="0" applyFont="1"/>
    <xf numFmtId="0" fontId="3" fillId="0" borderId="34" xfId="0" applyFont="1" applyBorder="1"/>
    <xf numFmtId="0" fontId="3" fillId="0" borderId="35" xfId="0" applyFont="1" applyBorder="1"/>
    <xf numFmtId="0" fontId="3" fillId="0" borderId="0" xfId="0" applyFont="1" applyBorder="1" applyAlignment="1">
      <alignment horizontal="right"/>
    </xf>
    <xf numFmtId="164" fontId="3" fillId="0" borderId="0" xfId="0" applyNumberFormat="1" applyFont="1" applyBorder="1"/>
    <xf numFmtId="0" fontId="3" fillId="0" borderId="0" xfId="0" applyFont="1" applyFill="1" applyBorder="1"/>
    <xf numFmtId="0" fontId="3" fillId="0" borderId="36" xfId="0" applyFont="1" applyBorder="1"/>
    <xf numFmtId="0" fontId="3" fillId="0" borderId="37" xfId="0" applyFont="1" applyBorder="1"/>
    <xf numFmtId="0" fontId="3" fillId="0" borderId="38" xfId="0" applyFont="1" applyBorder="1"/>
    <xf numFmtId="0" fontId="3" fillId="0" borderId="39" xfId="0" applyFont="1" applyBorder="1"/>
    <xf numFmtId="165" fontId="3" fillId="0" borderId="40" xfId="0" applyNumberFormat="1" applyFont="1" applyBorder="1" applyAlignment="1">
      <alignment horizontal="right"/>
    </xf>
    <xf numFmtId="0" fontId="3" fillId="0" borderId="40" xfId="0" applyFont="1" applyBorder="1"/>
    <xf numFmtId="0" fontId="3" fillId="0" borderId="9" xfId="0" applyFont="1" applyBorder="1"/>
    <xf numFmtId="165" fontId="3" fillId="0" borderId="8" xfId="0" applyNumberFormat="1" applyFont="1" applyBorder="1" applyAlignment="1">
      <alignment horizontal="right"/>
    </xf>
    <xf numFmtId="0" fontId="7" fillId="2" borderId="28" xfId="0" applyFont="1" applyFill="1" applyBorder="1"/>
    <xf numFmtId="0" fontId="7" fillId="2" borderId="31" xfId="0" applyFont="1" applyFill="1" applyBorder="1"/>
    <xf numFmtId="0" fontId="7" fillId="2" borderId="29" xfId="0" applyFont="1" applyFill="1" applyBorder="1"/>
    <xf numFmtId="0" fontId="8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49" fontId="4" fillId="0" borderId="45" xfId="1" applyNumberFormat="1" applyFont="1" applyBorder="1"/>
    <xf numFmtId="49" fontId="3" fillId="0" borderId="45" xfId="1" applyNumberFormat="1" applyFont="1" applyBorder="1"/>
    <xf numFmtId="49" fontId="3" fillId="0" borderId="45" xfId="1" applyNumberFormat="1" applyFont="1" applyBorder="1" applyAlignment="1">
      <alignment horizontal="right"/>
    </xf>
    <xf numFmtId="0" fontId="3" fillId="0" borderId="46" xfId="1" applyFont="1" applyBorder="1"/>
    <xf numFmtId="49" fontId="3" fillId="0" borderId="45" xfId="0" applyNumberFormat="1" applyFont="1" applyBorder="1" applyAlignment="1">
      <alignment horizontal="left"/>
    </xf>
    <xf numFmtId="0" fontId="3" fillId="0" borderId="47" xfId="0" applyNumberFormat="1" applyFont="1" applyBorder="1"/>
    <xf numFmtId="49" fontId="4" fillId="0" borderId="50" xfId="1" applyNumberFormat="1" applyFont="1" applyBorder="1"/>
    <xf numFmtId="49" fontId="3" fillId="0" borderId="50" xfId="1" applyNumberFormat="1" applyFont="1" applyBorder="1"/>
    <xf numFmtId="49" fontId="3" fillId="0" borderId="50" xfId="1" applyNumberFormat="1" applyFont="1" applyBorder="1" applyAlignment="1">
      <alignment horizontal="righ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2" fillId="0" borderId="0" xfId="0" applyFont="1" applyBorder="1" applyAlignment="1">
      <alignment horizontal="centerContinuous"/>
    </xf>
    <xf numFmtId="49" fontId="4" fillId="2" borderId="21" xfId="0" applyNumberFormat="1" applyFont="1" applyFill="1" applyBorder="1" applyAlignment="1">
      <alignment horizontal="center"/>
    </xf>
    <xf numFmtId="0" fontId="4" fillId="2" borderId="22" xfId="0" applyFont="1" applyFill="1" applyBorder="1" applyAlignment="1">
      <alignment horizontal="center"/>
    </xf>
    <xf numFmtId="0" fontId="4" fillId="2" borderId="23" xfId="0" applyFont="1" applyFill="1" applyBorder="1" applyAlignment="1">
      <alignment horizontal="center"/>
    </xf>
    <xf numFmtId="0" fontId="4" fillId="2" borderId="53" xfId="0" applyFont="1" applyFill="1" applyBorder="1" applyAlignment="1">
      <alignment horizontal="center"/>
    </xf>
    <xf numFmtId="0" fontId="4" fillId="2" borderId="54" xfId="0" applyFont="1" applyFill="1" applyBorder="1" applyAlignment="1">
      <alignment horizontal="center"/>
    </xf>
    <xf numFmtId="0" fontId="4" fillId="2" borderId="55" xfId="0" applyFont="1" applyFill="1" applyBorder="1" applyAlignment="1">
      <alignment horizontal="center"/>
    </xf>
    <xf numFmtId="0" fontId="5" fillId="0" borderId="0" xfId="0" applyFont="1" applyBorder="1"/>
    <xf numFmtId="3" fontId="3" fillId="0" borderId="35" xfId="0" applyNumberFormat="1" applyFont="1" applyBorder="1"/>
    <xf numFmtId="0" fontId="4" fillId="2" borderId="21" xfId="0" applyFont="1" applyFill="1" applyBorder="1"/>
    <xf numFmtId="0" fontId="4" fillId="2" borderId="22" xfId="0" applyFont="1" applyFill="1" applyBorder="1"/>
    <xf numFmtId="3" fontId="4" fillId="2" borderId="23" xfId="0" applyNumberFormat="1" applyFont="1" applyFill="1" applyBorder="1"/>
    <xf numFmtId="3" fontId="4" fillId="2" borderId="53" xfId="0" applyNumberFormat="1" applyFont="1" applyFill="1" applyBorder="1"/>
    <xf numFmtId="3" fontId="4" fillId="2" borderId="54" xfId="0" applyNumberFormat="1" applyFont="1" applyFill="1" applyBorder="1"/>
    <xf numFmtId="3" fontId="4" fillId="2" borderId="55" xfId="0" applyNumberFormat="1" applyFont="1" applyFill="1" applyBorder="1"/>
    <xf numFmtId="0" fontId="11" fillId="0" borderId="0" xfId="0" applyFont="1"/>
    <xf numFmtId="3" fontId="12" fillId="0" borderId="0" xfId="0" applyNumberFormat="1" applyFont="1"/>
    <xf numFmtId="4" fontId="12" fillId="0" borderId="0" xfId="0" applyNumberFormat="1" applyFont="1"/>
    <xf numFmtId="4" fontId="0" fillId="0" borderId="0" xfId="0" applyNumberFormat="1"/>
    <xf numFmtId="0" fontId="10" fillId="0" borderId="0" xfId="1"/>
    <xf numFmtId="0" fontId="3" fillId="0" borderId="0" xfId="1" applyFont="1"/>
    <xf numFmtId="0" fontId="14" fillId="0" borderId="0" xfId="1" applyFont="1" applyAlignment="1">
      <alignment horizontal="centerContinuous"/>
    </xf>
    <xf numFmtId="0" fontId="15" fillId="0" borderId="0" xfId="1" applyFont="1" applyAlignment="1">
      <alignment horizontal="centerContinuous"/>
    </xf>
    <xf numFmtId="0" fontId="15" fillId="0" borderId="0" xfId="1" applyFont="1" applyAlignment="1">
      <alignment horizontal="right"/>
    </xf>
    <xf numFmtId="0" fontId="3" fillId="0" borderId="45" xfId="1" applyFont="1" applyBorder="1"/>
    <xf numFmtId="0" fontId="5" fillId="0" borderId="46" xfId="1" applyFont="1" applyBorder="1" applyAlignment="1">
      <alignment horizontal="right"/>
    </xf>
    <xf numFmtId="49" fontId="3" fillId="0" borderId="45" xfId="1" applyNumberFormat="1" applyFont="1" applyBorder="1" applyAlignment="1">
      <alignment horizontal="left"/>
    </xf>
    <xf numFmtId="0" fontId="3" fillId="0" borderId="47" xfId="1" applyFont="1" applyBorder="1"/>
    <xf numFmtId="0" fontId="3" fillId="0" borderId="50" xfId="1" applyFont="1" applyBorder="1"/>
    <xf numFmtId="0" fontId="5" fillId="0" borderId="0" xfId="1" applyFont="1"/>
    <xf numFmtId="0" fontId="3" fillId="0" borderId="0" xfId="1" applyFont="1" applyAlignment="1">
      <alignment horizontal="right"/>
    </xf>
    <xf numFmtId="0" fontId="3" fillId="0" borderId="0" xfId="1" applyFont="1" applyAlignment="1"/>
    <xf numFmtId="49" fontId="5" fillId="2" borderId="10" xfId="1" applyNumberFormat="1" applyFont="1" applyFill="1" applyBorder="1"/>
    <xf numFmtId="0" fontId="5" fillId="2" borderId="8" xfId="1" applyFont="1" applyFill="1" applyBorder="1" applyAlignment="1">
      <alignment horizontal="center"/>
    </xf>
    <xf numFmtId="0" fontId="5" fillId="2" borderId="8" xfId="1" applyNumberFormat="1" applyFont="1" applyFill="1" applyBorder="1" applyAlignment="1">
      <alignment horizontal="center"/>
    </xf>
    <xf numFmtId="0" fontId="5" fillId="2" borderId="10" xfId="1" applyFont="1" applyFill="1" applyBorder="1" applyAlignment="1">
      <alignment horizontal="center"/>
    </xf>
    <xf numFmtId="0" fontId="4" fillId="0" borderId="56" xfId="1" applyFont="1" applyBorder="1" applyAlignment="1">
      <alignment horizontal="center"/>
    </xf>
    <xf numFmtId="49" fontId="4" fillId="0" borderId="56" xfId="1" applyNumberFormat="1" applyFont="1" applyBorder="1" applyAlignment="1">
      <alignment horizontal="left"/>
    </xf>
    <xf numFmtId="0" fontId="4" fillId="0" borderId="15" xfId="1" applyFont="1" applyBorder="1"/>
    <xf numFmtId="0" fontId="3" fillId="0" borderId="9" xfId="1" applyFont="1" applyBorder="1" applyAlignment="1">
      <alignment horizontal="center"/>
    </xf>
    <xf numFmtId="0" fontId="3" fillId="0" borderId="9" xfId="1" applyNumberFormat="1" applyFont="1" applyBorder="1" applyAlignment="1">
      <alignment horizontal="right"/>
    </xf>
    <xf numFmtId="0" fontId="3" fillId="0" borderId="8" xfId="1" applyNumberFormat="1" applyFont="1" applyBorder="1"/>
    <xf numFmtId="0" fontId="10" fillId="0" borderId="0" xfId="1" applyNumberFormat="1"/>
    <xf numFmtId="0" fontId="16" fillId="0" borderId="0" xfId="1" applyFont="1"/>
    <xf numFmtId="0" fontId="17" fillId="0" borderId="58" xfId="1" applyFont="1" applyBorder="1" applyAlignment="1">
      <alignment horizontal="center" vertical="top"/>
    </xf>
    <xf numFmtId="49" fontId="17" fillId="0" borderId="58" xfId="1" applyNumberFormat="1" applyFont="1" applyBorder="1" applyAlignment="1">
      <alignment horizontal="left" vertical="top"/>
    </xf>
    <xf numFmtId="0" fontId="17" fillId="0" borderId="58" xfId="1" applyFont="1" applyBorder="1" applyAlignment="1">
      <alignment vertical="top" wrapText="1"/>
    </xf>
    <xf numFmtId="49" fontId="17" fillId="0" borderId="58" xfId="1" applyNumberFormat="1" applyFont="1" applyBorder="1" applyAlignment="1">
      <alignment horizontal="center" shrinkToFit="1"/>
    </xf>
    <xf numFmtId="4" fontId="17" fillId="0" borderId="58" xfId="1" applyNumberFormat="1" applyFont="1" applyBorder="1" applyAlignment="1">
      <alignment horizontal="right"/>
    </xf>
    <xf numFmtId="4" fontId="17" fillId="0" borderId="58" xfId="1" applyNumberFormat="1" applyFont="1" applyBorder="1"/>
    <xf numFmtId="0" fontId="18" fillId="0" borderId="0" xfId="1" applyFont="1"/>
    <xf numFmtId="0" fontId="5" fillId="0" borderId="56" xfId="1" applyFont="1" applyBorder="1" applyAlignment="1">
      <alignment horizontal="center"/>
    </xf>
    <xf numFmtId="0" fontId="19" fillId="0" borderId="0" xfId="1" applyFont="1" applyAlignment="1">
      <alignment wrapText="1"/>
    </xf>
    <xf numFmtId="49" fontId="5" fillId="0" borderId="56" xfId="1" applyNumberFormat="1" applyFont="1" applyBorder="1" applyAlignment="1">
      <alignment horizontal="right"/>
    </xf>
    <xf numFmtId="4" fontId="20" fillId="3" borderId="61" xfId="1" applyNumberFormat="1" applyFont="1" applyFill="1" applyBorder="1" applyAlignment="1">
      <alignment horizontal="right" wrapText="1"/>
    </xf>
    <xf numFmtId="0" fontId="20" fillId="3" borderId="34" xfId="1" applyFont="1" applyFill="1" applyBorder="1" applyAlignment="1">
      <alignment horizontal="left" wrapText="1"/>
    </xf>
    <xf numFmtId="0" fontId="20" fillId="0" borderId="13" xfId="0" applyFont="1" applyBorder="1" applyAlignment="1">
      <alignment horizontal="right"/>
    </xf>
    <xf numFmtId="0" fontId="3" fillId="2" borderId="10" xfId="1" applyFont="1" applyFill="1" applyBorder="1" applyAlignment="1">
      <alignment horizontal="center"/>
    </xf>
    <xf numFmtId="49" fontId="22" fillId="2" borderId="10" xfId="1" applyNumberFormat="1" applyFont="1" applyFill="1" applyBorder="1" applyAlignment="1">
      <alignment horizontal="left"/>
    </xf>
    <xf numFmtId="0" fontId="22" fillId="2" borderId="15" xfId="1" applyFont="1" applyFill="1" applyBorder="1"/>
    <xf numFmtId="0" fontId="3" fillId="2" borderId="9" xfId="1" applyFont="1" applyFill="1" applyBorder="1" applyAlignment="1">
      <alignment horizontal="center"/>
    </xf>
    <xf numFmtId="4" fontId="3" fillId="2" borderId="9" xfId="1" applyNumberFormat="1" applyFont="1" applyFill="1" applyBorder="1" applyAlignment="1">
      <alignment horizontal="right"/>
    </xf>
    <xf numFmtId="4" fontId="3" fillId="2" borderId="8" xfId="1" applyNumberFormat="1" applyFont="1" applyFill="1" applyBorder="1" applyAlignment="1">
      <alignment horizontal="right"/>
    </xf>
    <xf numFmtId="4" fontId="4" fillId="2" borderId="10" xfId="1" applyNumberFormat="1" applyFont="1" applyFill="1" applyBorder="1"/>
    <xf numFmtId="3" fontId="10" fillId="0" borderId="0" xfId="1" applyNumberFormat="1"/>
    <xf numFmtId="0" fontId="10" fillId="0" borderId="0" xfId="1" applyBorder="1"/>
    <xf numFmtId="0" fontId="23" fillId="0" borderId="0" xfId="1" applyFont="1" applyAlignment="1"/>
    <xf numFmtId="0" fontId="10" fillId="0" borderId="0" xfId="1" applyAlignment="1">
      <alignment horizontal="right"/>
    </xf>
    <xf numFmtId="0" fontId="24" fillId="0" borderId="0" xfId="1" applyFont="1" applyBorder="1"/>
    <xf numFmtId="3" fontId="24" fillId="0" borderId="0" xfId="1" applyNumberFormat="1" applyFont="1" applyBorder="1" applyAlignment="1">
      <alignment horizontal="right"/>
    </xf>
    <xf numFmtId="4" fontId="24" fillId="0" borderId="0" xfId="1" applyNumberFormat="1" applyFont="1" applyBorder="1"/>
    <xf numFmtId="0" fontId="23" fillId="0" borderId="0" xfId="1" applyFont="1" applyBorder="1" applyAlignment="1"/>
    <xf numFmtId="0" fontId="10" fillId="0" borderId="0" xfId="1" applyBorder="1" applyAlignment="1">
      <alignment horizontal="right"/>
    </xf>
    <xf numFmtId="49" fontId="5" fillId="0" borderId="12" xfId="0" applyNumberFormat="1" applyFont="1" applyBorder="1"/>
    <xf numFmtId="3" fontId="3" fillId="0" borderId="13" xfId="0" applyNumberFormat="1" applyFont="1" applyBorder="1"/>
    <xf numFmtId="3" fontId="3" fillId="0" borderId="56" xfId="0" applyNumberFormat="1" applyFont="1" applyBorder="1"/>
    <xf numFmtId="3" fontId="3" fillId="0" borderId="57" xfId="0" applyNumberFormat="1" applyFont="1" applyBorder="1"/>
    <xf numFmtId="0" fontId="9" fillId="0" borderId="0" xfId="0" applyFont="1" applyAlignment="1">
      <alignment horizontal="left" vertical="top" wrapText="1"/>
    </xf>
    <xf numFmtId="0" fontId="5" fillId="0" borderId="10" xfId="0" applyFont="1" applyBorder="1" applyAlignment="1">
      <alignment horizontal="left"/>
    </xf>
    <xf numFmtId="0" fontId="5" fillId="0" borderId="15" xfId="0" applyFont="1" applyBorder="1" applyAlignment="1">
      <alignment horizontal="left"/>
    </xf>
    <xf numFmtId="0" fontId="5" fillId="0" borderId="10" xfId="0" applyFont="1" applyBorder="1" applyAlignment="1">
      <alignment horizontal="center"/>
    </xf>
    <xf numFmtId="0" fontId="3" fillId="0" borderId="28" xfId="0" applyFont="1" applyBorder="1" applyAlignment="1">
      <alignment horizontal="center" shrinkToFit="1"/>
    </xf>
    <xf numFmtId="0" fontId="3" fillId="0" borderId="29" xfId="0" applyFont="1" applyBorder="1" applyAlignment="1">
      <alignment horizontal="center" shrinkToFit="1"/>
    </xf>
    <xf numFmtId="166" fontId="3" fillId="0" borderId="15" xfId="0" applyNumberFormat="1" applyFont="1" applyBorder="1" applyAlignment="1">
      <alignment horizontal="right" indent="2"/>
    </xf>
    <xf numFmtId="166" fontId="3" fillId="0" borderId="16" xfId="0" applyNumberFormat="1" applyFont="1" applyBorder="1" applyAlignment="1">
      <alignment horizontal="right" indent="2"/>
    </xf>
    <xf numFmtId="166" fontId="7" fillId="2" borderId="41" xfId="0" applyNumberFormat="1" applyFont="1" applyFill="1" applyBorder="1" applyAlignment="1">
      <alignment horizontal="right" indent="2"/>
    </xf>
    <xf numFmtId="166" fontId="7" fillId="2" borderId="42" xfId="0" applyNumberFormat="1" applyFont="1" applyFill="1" applyBorder="1" applyAlignment="1">
      <alignment horizontal="right" indent="2"/>
    </xf>
    <xf numFmtId="0" fontId="0" fillId="0" borderId="0" xfId="0" applyAlignment="1">
      <alignment horizontal="left" wrapText="1"/>
    </xf>
    <xf numFmtId="0" fontId="3" fillId="0" borderId="43" xfId="1" applyFont="1" applyBorder="1" applyAlignment="1">
      <alignment horizontal="center"/>
    </xf>
    <xf numFmtId="0" fontId="3" fillId="0" borderId="44" xfId="1" applyFont="1" applyBorder="1" applyAlignment="1">
      <alignment horizontal="center"/>
    </xf>
    <xf numFmtId="0" fontId="3" fillId="0" borderId="48" xfId="1" applyFont="1" applyBorder="1" applyAlignment="1">
      <alignment horizontal="center"/>
    </xf>
    <xf numFmtId="0" fontId="3" fillId="0" borderId="49" xfId="1" applyFont="1" applyBorder="1" applyAlignment="1">
      <alignment horizontal="center"/>
    </xf>
    <xf numFmtId="0" fontId="3" fillId="0" borderId="51" xfId="1" applyFont="1" applyBorder="1" applyAlignment="1">
      <alignment horizontal="left"/>
    </xf>
    <xf numFmtId="0" fontId="3" fillId="0" borderId="50" xfId="1" applyFont="1" applyBorder="1" applyAlignment="1">
      <alignment horizontal="left"/>
    </xf>
    <xf numFmtId="0" fontId="3" fillId="0" borderId="52" xfId="1" applyFont="1" applyBorder="1" applyAlignment="1">
      <alignment horizontal="left"/>
    </xf>
    <xf numFmtId="0" fontId="13" fillId="0" borderId="0" xfId="1" applyFont="1" applyAlignment="1">
      <alignment horizontal="center"/>
    </xf>
    <xf numFmtId="49" fontId="3" fillId="0" borderId="48" xfId="1" applyNumberFormat="1" applyFont="1" applyBorder="1" applyAlignment="1">
      <alignment horizontal="center"/>
    </xf>
    <xf numFmtId="0" fontId="3" fillId="0" borderId="51" xfId="1" applyFont="1" applyBorder="1" applyAlignment="1">
      <alignment horizontal="center" shrinkToFit="1"/>
    </xf>
    <xf numFmtId="0" fontId="3" fillId="0" borderId="50" xfId="1" applyFont="1" applyBorder="1" applyAlignment="1">
      <alignment horizontal="center" shrinkToFit="1"/>
    </xf>
    <xf numFmtId="0" fontId="3" fillId="0" borderId="52" xfId="1" applyFont="1" applyBorder="1" applyAlignment="1">
      <alignment horizontal="center" shrinkToFit="1"/>
    </xf>
    <xf numFmtId="49" fontId="20" fillId="3" borderId="59" xfId="1" applyNumberFormat="1" applyFont="1" applyFill="1" applyBorder="1" applyAlignment="1">
      <alignment horizontal="left" wrapText="1"/>
    </xf>
    <xf numFmtId="49" fontId="21" fillId="0" borderId="60" xfId="0" applyNumberFormat="1" applyFont="1" applyBorder="1" applyAlignment="1">
      <alignment horizontal="left" wrapText="1"/>
    </xf>
    <xf numFmtId="4" fontId="17" fillId="4" borderId="58" xfId="1" applyNumberFormat="1" applyFont="1" applyFill="1" applyBorder="1" applyAlignment="1" applyProtection="1">
      <alignment horizontal="right"/>
      <protection locked="0"/>
    </xf>
    <xf numFmtId="0" fontId="20" fillId="5" borderId="34" xfId="1" applyFont="1" applyFill="1" applyBorder="1" applyAlignment="1" applyProtection="1">
      <alignment horizontal="left" wrapText="1"/>
      <protection locked="0"/>
    </xf>
  </cellXfs>
  <cellStyles count="2">
    <cellStyle name="Normální" xfId="0" builtinId="0"/>
    <cellStyle name="normální_POL.XL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/>
  <dimension ref="A1:BE55"/>
  <sheetViews>
    <sheetView tabSelected="1" workbookViewId="0">
      <selection activeCell="G20" sqref="G20"/>
    </sheetView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4.75" customHeight="1" thickBot="1" x14ac:dyDescent="0.25">
      <c r="A1" s="1" t="s">
        <v>67</v>
      </c>
      <c r="B1" s="2"/>
      <c r="C1" s="2"/>
      <c r="D1" s="2"/>
      <c r="E1" s="2"/>
      <c r="F1" s="2"/>
      <c r="G1" s="2"/>
    </row>
    <row r="2" spans="1:57" ht="12.75" customHeight="1" x14ac:dyDescent="0.2">
      <c r="A2" s="3" t="s">
        <v>0</v>
      </c>
      <c r="B2" s="4"/>
      <c r="C2" s="5" t="str">
        <f>Rekapitulace!H1</f>
        <v>D141</v>
      </c>
      <c r="D2" s="5" t="str">
        <f>Rekapitulace!G2</f>
        <v>ZTI</v>
      </c>
      <c r="E2" s="6"/>
      <c r="F2" s="7" t="s">
        <v>1</v>
      </c>
      <c r="G2" s="8"/>
    </row>
    <row r="3" spans="1:57" ht="3" hidden="1" customHeight="1" x14ac:dyDescent="0.2">
      <c r="A3" s="9"/>
      <c r="B3" s="10"/>
      <c r="C3" s="11"/>
      <c r="D3" s="11"/>
      <c r="E3" s="12"/>
      <c r="F3" s="13"/>
      <c r="G3" s="14"/>
    </row>
    <row r="4" spans="1:57" ht="12" customHeight="1" x14ac:dyDescent="0.2">
      <c r="A4" s="15" t="s">
        <v>2</v>
      </c>
      <c r="B4" s="10"/>
      <c r="C4" s="11" t="s">
        <v>3</v>
      </c>
      <c r="D4" s="11"/>
      <c r="E4" s="12"/>
      <c r="F4" s="13" t="s">
        <v>4</v>
      </c>
      <c r="G4" s="16"/>
    </row>
    <row r="5" spans="1:57" ht="12.95" customHeight="1" x14ac:dyDescent="0.2">
      <c r="A5" s="17" t="s">
        <v>71</v>
      </c>
      <c r="B5" s="18"/>
      <c r="C5" s="19" t="s">
        <v>72</v>
      </c>
      <c r="D5" s="20"/>
      <c r="E5" s="18"/>
      <c r="F5" s="13" t="s">
        <v>6</v>
      </c>
      <c r="G5" s="14"/>
    </row>
    <row r="6" spans="1:57" ht="12.95" customHeight="1" x14ac:dyDescent="0.2">
      <c r="A6" s="15" t="s">
        <v>7</v>
      </c>
      <c r="B6" s="10"/>
      <c r="C6" s="11" t="s">
        <v>8</v>
      </c>
      <c r="D6" s="11"/>
      <c r="E6" s="12"/>
      <c r="F6" s="21" t="s">
        <v>9</v>
      </c>
      <c r="G6" s="22"/>
      <c r="O6" s="23"/>
    </row>
    <row r="7" spans="1:57" ht="12.95" customHeight="1" x14ac:dyDescent="0.2">
      <c r="A7" s="24" t="s">
        <v>69</v>
      </c>
      <c r="B7" s="25"/>
      <c r="C7" s="26" t="s">
        <v>70</v>
      </c>
      <c r="D7" s="27"/>
      <c r="E7" s="27"/>
      <c r="F7" s="28" t="s">
        <v>10</v>
      </c>
      <c r="G7" s="22">
        <f>IF(PocetMJ=0,,ROUND((F30+F32)/PocetMJ,1))</f>
        <v>0</v>
      </c>
    </row>
    <row r="8" spans="1:57" x14ac:dyDescent="0.2">
      <c r="A8" s="29" t="s">
        <v>11</v>
      </c>
      <c r="B8" s="13"/>
      <c r="C8" s="186"/>
      <c r="D8" s="186"/>
      <c r="E8" s="187"/>
      <c r="F8" s="30" t="s">
        <v>12</v>
      </c>
      <c r="G8" s="31"/>
      <c r="H8" s="32"/>
      <c r="I8" s="33"/>
    </row>
    <row r="9" spans="1:57" x14ac:dyDescent="0.2">
      <c r="A9" s="29" t="s">
        <v>13</v>
      </c>
      <c r="B9" s="13"/>
      <c r="C9" s="186">
        <f>Projektant</f>
        <v>0</v>
      </c>
      <c r="D9" s="186"/>
      <c r="E9" s="187"/>
      <c r="F9" s="13"/>
      <c r="G9" s="34"/>
      <c r="H9" s="35"/>
    </row>
    <row r="10" spans="1:57" x14ac:dyDescent="0.2">
      <c r="A10" s="29" t="s">
        <v>14</v>
      </c>
      <c r="B10" s="13"/>
      <c r="C10" s="186"/>
      <c r="D10" s="186"/>
      <c r="E10" s="186"/>
      <c r="F10" s="36"/>
      <c r="G10" s="37"/>
      <c r="H10" s="38"/>
    </row>
    <row r="11" spans="1:57" ht="13.5" customHeight="1" x14ac:dyDescent="0.2">
      <c r="A11" s="29" t="s">
        <v>15</v>
      </c>
      <c r="B11" s="13"/>
      <c r="C11" s="186"/>
      <c r="D11" s="186"/>
      <c r="E11" s="186"/>
      <c r="F11" s="39" t="s">
        <v>16</v>
      </c>
      <c r="G11" s="40">
        <v>20079311</v>
      </c>
      <c r="H11" s="35"/>
      <c r="BA11" s="41"/>
      <c r="BB11" s="41"/>
      <c r="BC11" s="41"/>
      <c r="BD11" s="41"/>
      <c r="BE11" s="41"/>
    </row>
    <row r="12" spans="1:57" ht="12.75" customHeight="1" x14ac:dyDescent="0.2">
      <c r="A12" s="42" t="s">
        <v>17</v>
      </c>
      <c r="B12" s="10"/>
      <c r="C12" s="188"/>
      <c r="D12" s="188"/>
      <c r="E12" s="188"/>
      <c r="F12" s="43" t="s">
        <v>18</v>
      </c>
      <c r="G12" s="44"/>
      <c r="H12" s="35"/>
    </row>
    <row r="13" spans="1:57" ht="28.5" customHeight="1" thickBot="1" x14ac:dyDescent="0.25">
      <c r="A13" s="45" t="s">
        <v>19</v>
      </c>
      <c r="B13" s="46"/>
      <c r="C13" s="46"/>
      <c r="D13" s="46"/>
      <c r="E13" s="47"/>
      <c r="F13" s="47"/>
      <c r="G13" s="48"/>
      <c r="H13" s="35"/>
    </row>
    <row r="14" spans="1:57" ht="17.25" customHeight="1" thickBot="1" x14ac:dyDescent="0.25">
      <c r="A14" s="49" t="s">
        <v>20</v>
      </c>
      <c r="B14" s="50"/>
      <c r="C14" s="51"/>
      <c r="D14" s="52" t="s">
        <v>21</v>
      </c>
      <c r="E14" s="53"/>
      <c r="F14" s="53"/>
      <c r="G14" s="51"/>
    </row>
    <row r="15" spans="1:57" ht="15.95" customHeight="1" x14ac:dyDescent="0.2">
      <c r="A15" s="54"/>
      <c r="B15" s="55" t="s">
        <v>22</v>
      </c>
      <c r="C15" s="56">
        <f>HSV</f>
        <v>0</v>
      </c>
      <c r="D15" s="57"/>
      <c r="E15" s="58"/>
      <c r="F15" s="59"/>
      <c r="G15" s="56"/>
    </row>
    <row r="16" spans="1:57" ht="15.95" customHeight="1" x14ac:dyDescent="0.2">
      <c r="A16" s="54" t="s">
        <v>23</v>
      </c>
      <c r="B16" s="55" t="s">
        <v>24</v>
      </c>
      <c r="C16" s="56">
        <f>PSV</f>
        <v>0</v>
      </c>
      <c r="D16" s="9"/>
      <c r="E16" s="60"/>
      <c r="F16" s="61"/>
      <c r="G16" s="56"/>
    </row>
    <row r="17" spans="1:7" ht="15.95" customHeight="1" x14ac:dyDescent="0.2">
      <c r="A17" s="54" t="s">
        <v>25</v>
      </c>
      <c r="B17" s="55" t="s">
        <v>26</v>
      </c>
      <c r="C17" s="56">
        <f>Mont</f>
        <v>0</v>
      </c>
      <c r="D17" s="9"/>
      <c r="E17" s="60"/>
      <c r="F17" s="61"/>
      <c r="G17" s="56"/>
    </row>
    <row r="18" spans="1:7" ht="15.95" customHeight="1" x14ac:dyDescent="0.2">
      <c r="A18" s="62" t="s">
        <v>27</v>
      </c>
      <c r="B18" s="63" t="s">
        <v>28</v>
      </c>
      <c r="C18" s="56">
        <f>Dodavka</f>
        <v>0</v>
      </c>
      <c r="D18" s="9"/>
      <c r="E18" s="60"/>
      <c r="F18" s="61"/>
      <c r="G18" s="56"/>
    </row>
    <row r="19" spans="1:7" ht="15.95" customHeight="1" x14ac:dyDescent="0.2">
      <c r="A19" s="64" t="s">
        <v>29</v>
      </c>
      <c r="B19" s="55"/>
      <c r="C19" s="56">
        <f>SUM(C15:C18)</f>
        <v>0</v>
      </c>
      <c r="D19" s="9"/>
      <c r="E19" s="60"/>
      <c r="F19" s="61"/>
      <c r="G19" s="56"/>
    </row>
    <row r="20" spans="1:7" ht="15.95" customHeight="1" x14ac:dyDescent="0.2">
      <c r="A20" s="64"/>
      <c r="B20" s="55"/>
      <c r="C20" s="56"/>
      <c r="D20" s="9"/>
      <c r="E20" s="60"/>
      <c r="F20" s="61"/>
      <c r="G20" s="56"/>
    </row>
    <row r="21" spans="1:7" ht="15.95" customHeight="1" x14ac:dyDescent="0.2">
      <c r="A21" s="64" t="s">
        <v>30</v>
      </c>
      <c r="B21" s="55"/>
      <c r="C21" s="56">
        <f>HZS</f>
        <v>0</v>
      </c>
      <c r="D21" s="9"/>
      <c r="E21" s="60"/>
      <c r="F21" s="61"/>
      <c r="G21" s="56"/>
    </row>
    <row r="22" spans="1:7" ht="15.95" customHeight="1" x14ac:dyDescent="0.2">
      <c r="A22" s="65" t="s">
        <v>31</v>
      </c>
      <c r="B22" s="66"/>
      <c r="C22" s="56">
        <f>C19+C21</f>
        <v>0</v>
      </c>
      <c r="D22" s="9"/>
      <c r="E22" s="60"/>
      <c r="F22" s="61"/>
      <c r="G22" s="56"/>
    </row>
    <row r="23" spans="1:7" ht="15.95" customHeight="1" thickBot="1" x14ac:dyDescent="0.25">
      <c r="A23" s="189" t="s">
        <v>32</v>
      </c>
      <c r="B23" s="190"/>
      <c r="C23" s="67">
        <f>C22+G23</f>
        <v>0</v>
      </c>
      <c r="D23" s="68"/>
      <c r="E23" s="69"/>
      <c r="F23" s="70"/>
      <c r="G23" s="56"/>
    </row>
    <row r="24" spans="1:7" x14ac:dyDescent="0.2">
      <c r="A24" s="71" t="s">
        <v>33</v>
      </c>
      <c r="B24" s="72"/>
      <c r="C24" s="73"/>
      <c r="D24" s="72" t="s">
        <v>34</v>
      </c>
      <c r="E24" s="72"/>
      <c r="F24" s="74" t="s">
        <v>35</v>
      </c>
      <c r="G24" s="75"/>
    </row>
    <row r="25" spans="1:7" x14ac:dyDescent="0.2">
      <c r="A25" s="65" t="s">
        <v>36</v>
      </c>
      <c r="B25" s="66"/>
      <c r="C25" s="76"/>
      <c r="D25" s="66" t="s">
        <v>36</v>
      </c>
      <c r="E25" s="77"/>
      <c r="F25" s="78" t="s">
        <v>36</v>
      </c>
      <c r="G25" s="79"/>
    </row>
    <row r="26" spans="1:7" ht="37.5" customHeight="1" x14ac:dyDescent="0.2">
      <c r="A26" s="65" t="s">
        <v>37</v>
      </c>
      <c r="B26" s="80"/>
      <c r="C26" s="76"/>
      <c r="D26" s="66" t="s">
        <v>37</v>
      </c>
      <c r="E26" s="77"/>
      <c r="F26" s="78" t="s">
        <v>37</v>
      </c>
      <c r="G26" s="79"/>
    </row>
    <row r="27" spans="1:7" x14ac:dyDescent="0.2">
      <c r="A27" s="65"/>
      <c r="B27" s="81"/>
      <c r="C27" s="76"/>
      <c r="D27" s="66"/>
      <c r="E27" s="77"/>
      <c r="F27" s="78"/>
      <c r="G27" s="79"/>
    </row>
    <row r="28" spans="1:7" x14ac:dyDescent="0.2">
      <c r="A28" s="65" t="s">
        <v>38</v>
      </c>
      <c r="B28" s="66"/>
      <c r="C28" s="76"/>
      <c r="D28" s="78" t="s">
        <v>39</v>
      </c>
      <c r="E28" s="76"/>
      <c r="F28" s="82" t="s">
        <v>39</v>
      </c>
      <c r="G28" s="79"/>
    </row>
    <row r="29" spans="1:7" ht="69" customHeight="1" x14ac:dyDescent="0.2">
      <c r="A29" s="65"/>
      <c r="B29" s="66"/>
      <c r="C29" s="83"/>
      <c r="D29" s="84"/>
      <c r="E29" s="83"/>
      <c r="F29" s="66"/>
      <c r="G29" s="79"/>
    </row>
    <row r="30" spans="1:7" x14ac:dyDescent="0.2">
      <c r="A30" s="85" t="s">
        <v>40</v>
      </c>
      <c r="B30" s="86"/>
      <c r="C30" s="87">
        <v>21</v>
      </c>
      <c r="D30" s="86" t="s">
        <v>41</v>
      </c>
      <c r="E30" s="88"/>
      <c r="F30" s="191">
        <f>C23-F32</f>
        <v>0</v>
      </c>
      <c r="G30" s="192"/>
    </row>
    <row r="31" spans="1:7" x14ac:dyDescent="0.2">
      <c r="A31" s="85" t="s">
        <v>42</v>
      </c>
      <c r="B31" s="86"/>
      <c r="C31" s="87">
        <f>SazbaDPH1</f>
        <v>21</v>
      </c>
      <c r="D31" s="86" t="s">
        <v>43</v>
      </c>
      <c r="E31" s="88"/>
      <c r="F31" s="191">
        <f>ROUND(PRODUCT(F30,C31/100),0)</f>
        <v>0</v>
      </c>
      <c r="G31" s="192"/>
    </row>
    <row r="32" spans="1:7" x14ac:dyDescent="0.2">
      <c r="A32" s="85" t="s">
        <v>40</v>
      </c>
      <c r="B32" s="86"/>
      <c r="C32" s="87">
        <v>0</v>
      </c>
      <c r="D32" s="86" t="s">
        <v>43</v>
      </c>
      <c r="E32" s="88"/>
      <c r="F32" s="191">
        <v>0</v>
      </c>
      <c r="G32" s="192"/>
    </row>
    <row r="33" spans="1:8" x14ac:dyDescent="0.2">
      <c r="A33" s="85" t="s">
        <v>42</v>
      </c>
      <c r="B33" s="89"/>
      <c r="C33" s="90">
        <f>SazbaDPH2</f>
        <v>0</v>
      </c>
      <c r="D33" s="86" t="s">
        <v>43</v>
      </c>
      <c r="E33" s="61"/>
      <c r="F33" s="191">
        <f>ROUND(PRODUCT(F32,C33/100),0)</f>
        <v>0</v>
      </c>
      <c r="G33" s="192"/>
    </row>
    <row r="34" spans="1:8" s="94" customFormat="1" ht="19.5" customHeight="1" thickBot="1" x14ac:dyDescent="0.3">
      <c r="A34" s="91" t="s">
        <v>44</v>
      </c>
      <c r="B34" s="92"/>
      <c r="C34" s="92"/>
      <c r="D34" s="92"/>
      <c r="E34" s="93"/>
      <c r="F34" s="193">
        <f>ROUND(SUM(F30:F33),0)</f>
        <v>0</v>
      </c>
      <c r="G34" s="194"/>
    </row>
    <row r="36" spans="1:8" x14ac:dyDescent="0.2">
      <c r="A36" s="95" t="s">
        <v>45</v>
      </c>
      <c r="B36" s="95"/>
      <c r="C36" s="95"/>
      <c r="D36" s="95"/>
      <c r="E36" s="95"/>
      <c r="F36" s="95"/>
      <c r="G36" s="95"/>
      <c r="H36" t="s">
        <v>5</v>
      </c>
    </row>
    <row r="37" spans="1:8" ht="14.25" customHeight="1" x14ac:dyDescent="0.2">
      <c r="A37" s="95"/>
      <c r="B37" s="185"/>
      <c r="C37" s="185"/>
      <c r="D37" s="185"/>
      <c r="E37" s="185"/>
      <c r="F37" s="185"/>
      <c r="G37" s="185"/>
      <c r="H37" t="s">
        <v>5</v>
      </c>
    </row>
    <row r="38" spans="1:8" ht="12.75" customHeight="1" x14ac:dyDescent="0.2">
      <c r="A38" s="96"/>
      <c r="B38" s="185"/>
      <c r="C38" s="185"/>
      <c r="D38" s="185"/>
      <c r="E38" s="185"/>
      <c r="F38" s="185"/>
      <c r="G38" s="185"/>
      <c r="H38" t="s">
        <v>5</v>
      </c>
    </row>
    <row r="39" spans="1:8" x14ac:dyDescent="0.2">
      <c r="A39" s="96"/>
      <c r="B39" s="185"/>
      <c r="C39" s="185"/>
      <c r="D39" s="185"/>
      <c r="E39" s="185"/>
      <c r="F39" s="185"/>
      <c r="G39" s="185"/>
      <c r="H39" t="s">
        <v>5</v>
      </c>
    </row>
    <row r="40" spans="1:8" x14ac:dyDescent="0.2">
      <c r="A40" s="96"/>
      <c r="B40" s="185"/>
      <c r="C40" s="185"/>
      <c r="D40" s="185"/>
      <c r="E40" s="185"/>
      <c r="F40" s="185"/>
      <c r="G40" s="185"/>
      <c r="H40" t="s">
        <v>5</v>
      </c>
    </row>
    <row r="41" spans="1:8" x14ac:dyDescent="0.2">
      <c r="A41" s="96"/>
      <c r="B41" s="185"/>
      <c r="C41" s="185"/>
      <c r="D41" s="185"/>
      <c r="E41" s="185"/>
      <c r="F41" s="185"/>
      <c r="G41" s="185"/>
      <c r="H41" t="s">
        <v>5</v>
      </c>
    </row>
    <row r="42" spans="1:8" x14ac:dyDescent="0.2">
      <c r="A42" s="96"/>
      <c r="B42" s="185"/>
      <c r="C42" s="185"/>
      <c r="D42" s="185"/>
      <c r="E42" s="185"/>
      <c r="F42" s="185"/>
      <c r="G42" s="185"/>
      <c r="H42" t="s">
        <v>5</v>
      </c>
    </row>
    <row r="43" spans="1:8" x14ac:dyDescent="0.2">
      <c r="A43" s="96"/>
      <c r="B43" s="185"/>
      <c r="C43" s="185"/>
      <c r="D43" s="185"/>
      <c r="E43" s="185"/>
      <c r="F43" s="185"/>
      <c r="G43" s="185"/>
      <c r="H43" t="s">
        <v>5</v>
      </c>
    </row>
    <row r="44" spans="1:8" x14ac:dyDescent="0.2">
      <c r="A44" s="96"/>
      <c r="B44" s="185"/>
      <c r="C44" s="185"/>
      <c r="D44" s="185"/>
      <c r="E44" s="185"/>
      <c r="F44" s="185"/>
      <c r="G44" s="185"/>
      <c r="H44" t="s">
        <v>5</v>
      </c>
    </row>
    <row r="45" spans="1:8" ht="0.75" customHeight="1" x14ac:dyDescent="0.2">
      <c r="A45" s="96"/>
      <c r="B45" s="185"/>
      <c r="C45" s="185"/>
      <c r="D45" s="185"/>
      <c r="E45" s="185"/>
      <c r="F45" s="185"/>
      <c r="G45" s="185"/>
      <c r="H45" t="s">
        <v>5</v>
      </c>
    </row>
    <row r="46" spans="1:8" x14ac:dyDescent="0.2">
      <c r="B46" s="195"/>
      <c r="C46" s="195"/>
      <c r="D46" s="195"/>
      <c r="E46" s="195"/>
      <c r="F46" s="195"/>
      <c r="G46" s="195"/>
    </row>
    <row r="47" spans="1:8" x14ac:dyDescent="0.2">
      <c r="B47" s="195"/>
      <c r="C47" s="195"/>
      <c r="D47" s="195"/>
      <c r="E47" s="195"/>
      <c r="F47" s="195"/>
      <c r="G47" s="195"/>
    </row>
    <row r="48" spans="1:8" x14ac:dyDescent="0.2">
      <c r="B48" s="195"/>
      <c r="C48" s="195"/>
      <c r="D48" s="195"/>
      <c r="E48" s="195"/>
      <c r="F48" s="195"/>
      <c r="G48" s="195"/>
    </row>
    <row r="49" spans="2:7" x14ac:dyDescent="0.2">
      <c r="B49" s="195"/>
      <c r="C49" s="195"/>
      <c r="D49" s="195"/>
      <c r="E49" s="195"/>
      <c r="F49" s="195"/>
      <c r="G49" s="195"/>
    </row>
    <row r="50" spans="2:7" x14ac:dyDescent="0.2">
      <c r="B50" s="195"/>
      <c r="C50" s="195"/>
      <c r="D50" s="195"/>
      <c r="E50" s="195"/>
      <c r="F50" s="195"/>
      <c r="G50" s="195"/>
    </row>
    <row r="51" spans="2:7" x14ac:dyDescent="0.2">
      <c r="B51" s="195"/>
      <c r="C51" s="195"/>
      <c r="D51" s="195"/>
      <c r="E51" s="195"/>
      <c r="F51" s="195"/>
      <c r="G51" s="195"/>
    </row>
    <row r="52" spans="2:7" x14ac:dyDescent="0.2">
      <c r="B52" s="195"/>
      <c r="C52" s="195"/>
      <c r="D52" s="195"/>
      <c r="E52" s="195"/>
      <c r="F52" s="195"/>
      <c r="G52" s="195"/>
    </row>
    <row r="53" spans="2:7" x14ac:dyDescent="0.2">
      <c r="B53" s="195"/>
      <c r="C53" s="195"/>
      <c r="D53" s="195"/>
      <c r="E53" s="195"/>
      <c r="F53" s="195"/>
      <c r="G53" s="195"/>
    </row>
    <row r="54" spans="2:7" x14ac:dyDescent="0.2">
      <c r="B54" s="195"/>
      <c r="C54" s="195"/>
      <c r="D54" s="195"/>
      <c r="E54" s="195"/>
      <c r="F54" s="195"/>
      <c r="G54" s="195"/>
    </row>
    <row r="55" spans="2:7" x14ac:dyDescent="0.2">
      <c r="B55" s="195"/>
      <c r="C55" s="195"/>
      <c r="D55" s="195"/>
      <c r="E55" s="195"/>
      <c r="F55" s="195"/>
      <c r="G55" s="195"/>
    </row>
  </sheetData>
  <sheetProtection algorithmName="SHA-512" hashValue="V2ot1NkPeTfa3iDfUg/hRy6nVrEaMhhlFsoO6IXvye26rcM8Eikv/8pV2GOXMVdmS3QfO3z0eXcyu7aq+hQuIg==" saltValue="8rKQnVictpV5/+yKU7ezLA==" spinCount="100000" sheet="1" objects="1" scenarios="1"/>
  <mergeCells count="22">
    <mergeCell ref="B52:G52"/>
    <mergeCell ref="B53:G53"/>
    <mergeCell ref="B54:G54"/>
    <mergeCell ref="B55:G55"/>
    <mergeCell ref="B46:G46"/>
    <mergeCell ref="B47:G47"/>
    <mergeCell ref="B48:G48"/>
    <mergeCell ref="B49:G49"/>
    <mergeCell ref="B50:G50"/>
    <mergeCell ref="B51:G51"/>
    <mergeCell ref="B37:G45"/>
    <mergeCell ref="C8:E8"/>
    <mergeCell ref="C9:E9"/>
    <mergeCell ref="C10:E10"/>
    <mergeCell ref="C11:E11"/>
    <mergeCell ref="C12:E12"/>
    <mergeCell ref="A23:B23"/>
    <mergeCell ref="F30:G30"/>
    <mergeCell ref="F31:G31"/>
    <mergeCell ref="F32:G32"/>
    <mergeCell ref="F33:G33"/>
    <mergeCell ref="F34:G34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1"/>
  <dimension ref="A1:I64"/>
  <sheetViews>
    <sheetView workbookViewId="0">
      <selection activeCell="F28" sqref="F28"/>
    </sheetView>
  </sheetViews>
  <sheetFormatPr defaultRowHeight="12.75" x14ac:dyDescent="0.2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9" ht="13.5" thickTop="1" x14ac:dyDescent="0.2">
      <c r="A1" s="196" t="s">
        <v>46</v>
      </c>
      <c r="B1" s="197"/>
      <c r="C1" s="97" t="str">
        <f>CONCATENATE(cislostavby," ",nazevstavby)</f>
        <v>20079311 MU - REALIZACE SIMU + TEIRESIÁS</v>
      </c>
      <c r="D1" s="98"/>
      <c r="E1" s="99"/>
      <c r="F1" s="98"/>
      <c r="G1" s="100" t="s">
        <v>47</v>
      </c>
      <c r="H1" s="101" t="s">
        <v>71</v>
      </c>
      <c r="I1" s="102"/>
    </row>
    <row r="2" spans="1:9" ht="13.5" thickBot="1" x14ac:dyDescent="0.25">
      <c r="A2" s="198" t="s">
        <v>48</v>
      </c>
      <c r="B2" s="199"/>
      <c r="C2" s="103" t="str">
        <f>CONCATENATE(cisloobjektu," ",nazevobjektu)</f>
        <v>D141 ZDRAVOTNĚ TECHNICKÉ INSTALACE</v>
      </c>
      <c r="D2" s="104"/>
      <c r="E2" s="105"/>
      <c r="F2" s="104"/>
      <c r="G2" s="200" t="s">
        <v>73</v>
      </c>
      <c r="H2" s="201"/>
      <c r="I2" s="202"/>
    </row>
    <row r="3" spans="1:9" ht="13.5" thickTop="1" x14ac:dyDescent="0.2">
      <c r="A3" s="77"/>
      <c r="B3" s="77"/>
      <c r="C3" s="77"/>
      <c r="D3" s="77"/>
      <c r="E3" s="77"/>
      <c r="F3" s="66"/>
      <c r="G3" s="77"/>
      <c r="H3" s="77"/>
      <c r="I3" s="77"/>
    </row>
    <row r="4" spans="1:9" ht="19.5" customHeight="1" x14ac:dyDescent="0.25">
      <c r="A4" s="106" t="s">
        <v>49</v>
      </c>
      <c r="B4" s="107"/>
      <c r="C4" s="107"/>
      <c r="D4" s="107"/>
      <c r="E4" s="108"/>
      <c r="F4" s="107"/>
      <c r="G4" s="107"/>
      <c r="H4" s="107"/>
      <c r="I4" s="107"/>
    </row>
    <row r="5" spans="1:9" ht="13.5" thickBot="1" x14ac:dyDescent="0.25">
      <c r="A5" s="77"/>
      <c r="B5" s="77"/>
      <c r="C5" s="77"/>
      <c r="D5" s="77"/>
      <c r="E5" s="77"/>
      <c r="F5" s="77"/>
      <c r="G5" s="77"/>
      <c r="H5" s="77"/>
      <c r="I5" s="77"/>
    </row>
    <row r="6" spans="1:9" s="35" customFormat="1" ht="13.5" thickBot="1" x14ac:dyDescent="0.25">
      <c r="A6" s="109"/>
      <c r="B6" s="110" t="s">
        <v>50</v>
      </c>
      <c r="C6" s="110"/>
      <c r="D6" s="111"/>
      <c r="E6" s="112" t="s">
        <v>51</v>
      </c>
      <c r="F6" s="113" t="s">
        <v>52</v>
      </c>
      <c r="G6" s="113" t="s">
        <v>53</v>
      </c>
      <c r="H6" s="113" t="s">
        <v>54</v>
      </c>
      <c r="I6" s="114" t="s">
        <v>30</v>
      </c>
    </row>
    <row r="7" spans="1:9" s="35" customFormat="1" x14ac:dyDescent="0.2">
      <c r="A7" s="181" t="str">
        <f>Položky!B7</f>
        <v>9</v>
      </c>
      <c r="B7" s="115" t="str">
        <f>Položky!C7</f>
        <v>Ostatní konstrukce, bourání</v>
      </c>
      <c r="C7" s="66"/>
      <c r="D7" s="116"/>
      <c r="E7" s="182">
        <f>Položky!BA15</f>
        <v>0</v>
      </c>
      <c r="F7" s="183">
        <f>Položky!BB15</f>
        <v>0</v>
      </c>
      <c r="G7" s="183">
        <f>Položky!BC15</f>
        <v>0</v>
      </c>
      <c r="H7" s="183">
        <f>Položky!BD15</f>
        <v>0</v>
      </c>
      <c r="I7" s="184">
        <f>Položky!BE15</f>
        <v>0</v>
      </c>
    </row>
    <row r="8" spans="1:9" s="35" customFormat="1" x14ac:dyDescent="0.2">
      <c r="A8" s="181" t="str">
        <f>Položky!B16</f>
        <v>99</v>
      </c>
      <c r="B8" s="115" t="str">
        <f>Položky!C16</f>
        <v>Staveništní přesun hmot</v>
      </c>
      <c r="C8" s="66"/>
      <c r="D8" s="116"/>
      <c r="E8" s="182">
        <f>Položky!BA18</f>
        <v>0</v>
      </c>
      <c r="F8" s="183">
        <f>Položky!BB18</f>
        <v>0</v>
      </c>
      <c r="G8" s="183">
        <f>Položky!BC18</f>
        <v>0</v>
      </c>
      <c r="H8" s="183">
        <f>Položky!BD18</f>
        <v>0</v>
      </c>
      <c r="I8" s="184">
        <f>Položky!BE18</f>
        <v>0</v>
      </c>
    </row>
    <row r="9" spans="1:9" s="35" customFormat="1" x14ac:dyDescent="0.2">
      <c r="A9" s="181" t="str">
        <f>Položky!B19</f>
        <v>721</v>
      </c>
      <c r="B9" s="115" t="str">
        <f>Položky!C19</f>
        <v>Vnitřní kanalizace</v>
      </c>
      <c r="C9" s="66"/>
      <c r="D9" s="116"/>
      <c r="E9" s="182">
        <f>Položky!BA26</f>
        <v>0</v>
      </c>
      <c r="F9" s="183">
        <f>Položky!BB26</f>
        <v>0</v>
      </c>
      <c r="G9" s="183">
        <f>Položky!BC26</f>
        <v>0</v>
      </c>
      <c r="H9" s="183">
        <f>Položky!BD26</f>
        <v>0</v>
      </c>
      <c r="I9" s="184">
        <f>Položky!BE26</f>
        <v>0</v>
      </c>
    </row>
    <row r="10" spans="1:9" s="35" customFormat="1" x14ac:dyDescent="0.2">
      <c r="A10" s="181" t="str">
        <f>Položky!B27</f>
        <v>722</v>
      </c>
      <c r="B10" s="115" t="str">
        <f>Položky!C27</f>
        <v>Vnitřní vodovod</v>
      </c>
      <c r="C10" s="66"/>
      <c r="D10" s="116"/>
      <c r="E10" s="182">
        <f>Položky!BA40</f>
        <v>0</v>
      </c>
      <c r="F10" s="183">
        <f>Položky!BB40</f>
        <v>0</v>
      </c>
      <c r="G10" s="183">
        <f>Položky!BC40</f>
        <v>0</v>
      </c>
      <c r="H10" s="183">
        <f>Položky!BD40</f>
        <v>0</v>
      </c>
      <c r="I10" s="184">
        <f>Položky!BE40</f>
        <v>0</v>
      </c>
    </row>
    <row r="11" spans="1:9" s="35" customFormat="1" x14ac:dyDescent="0.2">
      <c r="A11" s="181" t="str">
        <f>Položky!B41</f>
        <v>725</v>
      </c>
      <c r="B11" s="115" t="str">
        <f>Položky!C41</f>
        <v>Zařizovací předměty</v>
      </c>
      <c r="C11" s="66"/>
      <c r="D11" s="116"/>
      <c r="E11" s="182">
        <f>Položky!BA66</f>
        <v>0</v>
      </c>
      <c r="F11" s="183">
        <f>Položky!BB66</f>
        <v>0</v>
      </c>
      <c r="G11" s="183">
        <f>Položky!BC66</f>
        <v>0</v>
      </c>
      <c r="H11" s="183">
        <f>Položky!BD66</f>
        <v>0</v>
      </c>
      <c r="I11" s="184">
        <f>Položky!BE66</f>
        <v>0</v>
      </c>
    </row>
    <row r="12" spans="1:9" s="35" customFormat="1" ht="13.5" thickBot="1" x14ac:dyDescent="0.25">
      <c r="A12" s="181" t="str">
        <f>Položky!B67</f>
        <v>D96</v>
      </c>
      <c r="B12" s="115" t="str">
        <f>Položky!C67</f>
        <v>Přesuny suti a vybouraných hmot</v>
      </c>
      <c r="C12" s="66"/>
      <c r="D12" s="116"/>
      <c r="E12" s="182">
        <f>Položky!BA76</f>
        <v>0</v>
      </c>
      <c r="F12" s="183">
        <f>Položky!BB76</f>
        <v>0</v>
      </c>
      <c r="G12" s="183">
        <f>Položky!BC76</f>
        <v>0</v>
      </c>
      <c r="H12" s="183">
        <f>Položky!BD76</f>
        <v>0</v>
      </c>
      <c r="I12" s="184">
        <f>Položky!BE76</f>
        <v>0</v>
      </c>
    </row>
    <row r="13" spans="1:9" s="123" customFormat="1" ht="13.5" thickBot="1" x14ac:dyDescent="0.25">
      <c r="A13" s="117"/>
      <c r="B13" s="118" t="s">
        <v>55</v>
      </c>
      <c r="C13" s="118"/>
      <c r="D13" s="119"/>
      <c r="E13" s="120">
        <f>SUM(E7:E12)</f>
        <v>0</v>
      </c>
      <c r="F13" s="121">
        <f>SUM(F7:F12)</f>
        <v>0</v>
      </c>
      <c r="G13" s="121">
        <f>SUM(G7:G12)</f>
        <v>0</v>
      </c>
      <c r="H13" s="121">
        <f>SUM(H7:H12)</f>
        <v>0</v>
      </c>
      <c r="I13" s="122">
        <f>SUM(I7:I12)</f>
        <v>0</v>
      </c>
    </row>
    <row r="14" spans="1:9" x14ac:dyDescent="0.2">
      <c r="A14" s="66"/>
      <c r="B14" s="66"/>
      <c r="C14" s="66"/>
      <c r="D14" s="66"/>
      <c r="E14" s="66"/>
      <c r="F14" s="66"/>
      <c r="G14" s="66"/>
      <c r="H14" s="66"/>
      <c r="I14" s="66"/>
    </row>
    <row r="15" spans="1:9" x14ac:dyDescent="0.2">
      <c r="B15" s="123"/>
      <c r="F15" s="124"/>
      <c r="G15" s="125"/>
      <c r="H15" s="125"/>
      <c r="I15" s="126"/>
    </row>
    <row r="16" spans="1:9" x14ac:dyDescent="0.2">
      <c r="F16" s="124"/>
      <c r="G16" s="125"/>
      <c r="H16" s="125"/>
      <c r="I16" s="126"/>
    </row>
    <row r="17" spans="6:9" x14ac:dyDescent="0.2">
      <c r="F17" s="124"/>
      <c r="G17" s="125"/>
      <c r="H17" s="125"/>
      <c r="I17" s="126"/>
    </row>
    <row r="18" spans="6:9" x14ac:dyDescent="0.2">
      <c r="F18" s="124"/>
      <c r="G18" s="125"/>
      <c r="H18" s="125"/>
      <c r="I18" s="126"/>
    </row>
    <row r="19" spans="6:9" x14ac:dyDescent="0.2">
      <c r="F19" s="124"/>
      <c r="G19" s="125"/>
      <c r="H19" s="125"/>
      <c r="I19" s="126"/>
    </row>
    <row r="20" spans="6:9" x14ac:dyDescent="0.2">
      <c r="F20" s="124"/>
      <c r="G20" s="125"/>
      <c r="H20" s="125"/>
      <c r="I20" s="126"/>
    </row>
    <row r="21" spans="6:9" x14ac:dyDescent="0.2">
      <c r="F21" s="124"/>
      <c r="G21" s="125"/>
      <c r="H21" s="125"/>
      <c r="I21" s="126"/>
    </row>
    <row r="22" spans="6:9" x14ac:dyDescent="0.2">
      <c r="F22" s="124"/>
      <c r="G22" s="125"/>
      <c r="H22" s="125"/>
      <c r="I22" s="126"/>
    </row>
    <row r="23" spans="6:9" x14ac:dyDescent="0.2">
      <c r="F23" s="124"/>
      <c r="G23" s="125"/>
      <c r="H23" s="125"/>
      <c r="I23" s="126"/>
    </row>
    <row r="24" spans="6:9" x14ac:dyDescent="0.2">
      <c r="F24" s="124"/>
      <c r="G24" s="125"/>
      <c r="H24" s="125"/>
      <c r="I24" s="126"/>
    </row>
    <row r="25" spans="6:9" x14ac:dyDescent="0.2">
      <c r="F25" s="124"/>
      <c r="G25" s="125"/>
      <c r="H25" s="125"/>
      <c r="I25" s="126"/>
    </row>
    <row r="26" spans="6:9" x14ac:dyDescent="0.2">
      <c r="F26" s="124"/>
      <c r="G26" s="125"/>
      <c r="H26" s="125"/>
      <c r="I26" s="126"/>
    </row>
    <row r="27" spans="6:9" x14ac:dyDescent="0.2">
      <c r="F27" s="124"/>
      <c r="G27" s="125"/>
      <c r="H27" s="125"/>
      <c r="I27" s="126"/>
    </row>
    <row r="28" spans="6:9" x14ac:dyDescent="0.2">
      <c r="F28" s="124"/>
      <c r="G28" s="125"/>
      <c r="H28" s="125"/>
      <c r="I28" s="126"/>
    </row>
    <row r="29" spans="6:9" x14ac:dyDescent="0.2">
      <c r="F29" s="124"/>
      <c r="G29" s="125"/>
      <c r="H29" s="125"/>
      <c r="I29" s="126"/>
    </row>
    <row r="30" spans="6:9" x14ac:dyDescent="0.2">
      <c r="F30" s="124"/>
      <c r="G30" s="125"/>
      <c r="H30" s="125"/>
      <c r="I30" s="126"/>
    </row>
    <row r="31" spans="6:9" x14ac:dyDescent="0.2">
      <c r="F31" s="124"/>
      <c r="G31" s="125"/>
      <c r="H31" s="125"/>
      <c r="I31" s="126"/>
    </row>
    <row r="32" spans="6:9" x14ac:dyDescent="0.2">
      <c r="F32" s="124"/>
      <c r="G32" s="125"/>
      <c r="H32" s="125"/>
      <c r="I32" s="126"/>
    </row>
    <row r="33" spans="6:9" x14ac:dyDescent="0.2">
      <c r="F33" s="124"/>
      <c r="G33" s="125"/>
      <c r="H33" s="125"/>
      <c r="I33" s="126"/>
    </row>
    <row r="34" spans="6:9" x14ac:dyDescent="0.2">
      <c r="F34" s="124"/>
      <c r="G34" s="125"/>
      <c r="H34" s="125"/>
      <c r="I34" s="126"/>
    </row>
    <row r="35" spans="6:9" x14ac:dyDescent="0.2">
      <c r="F35" s="124"/>
      <c r="G35" s="125"/>
      <c r="H35" s="125"/>
      <c r="I35" s="126"/>
    </row>
    <row r="36" spans="6:9" x14ac:dyDescent="0.2">
      <c r="F36" s="124"/>
      <c r="G36" s="125"/>
      <c r="H36" s="125"/>
      <c r="I36" s="126"/>
    </row>
    <row r="37" spans="6:9" x14ac:dyDescent="0.2">
      <c r="F37" s="124"/>
      <c r="G37" s="125"/>
      <c r="H37" s="125"/>
      <c r="I37" s="126"/>
    </row>
    <row r="38" spans="6:9" x14ac:dyDescent="0.2">
      <c r="F38" s="124"/>
      <c r="G38" s="125"/>
      <c r="H38" s="125"/>
      <c r="I38" s="126"/>
    </row>
    <row r="39" spans="6:9" x14ac:dyDescent="0.2">
      <c r="F39" s="124"/>
      <c r="G39" s="125"/>
      <c r="H39" s="125"/>
      <c r="I39" s="126"/>
    </row>
    <row r="40" spans="6:9" x14ac:dyDescent="0.2">
      <c r="F40" s="124"/>
      <c r="G40" s="125"/>
      <c r="H40" s="125"/>
      <c r="I40" s="126"/>
    </row>
    <row r="41" spans="6:9" x14ac:dyDescent="0.2">
      <c r="F41" s="124"/>
      <c r="G41" s="125"/>
      <c r="H41" s="125"/>
      <c r="I41" s="126"/>
    </row>
    <row r="42" spans="6:9" x14ac:dyDescent="0.2">
      <c r="F42" s="124"/>
      <c r="G42" s="125"/>
      <c r="H42" s="125"/>
      <c r="I42" s="126"/>
    </row>
    <row r="43" spans="6:9" x14ac:dyDescent="0.2">
      <c r="F43" s="124"/>
      <c r="G43" s="125"/>
      <c r="H43" s="125"/>
      <c r="I43" s="126"/>
    </row>
    <row r="44" spans="6:9" x14ac:dyDescent="0.2">
      <c r="F44" s="124"/>
      <c r="G44" s="125"/>
      <c r="H44" s="125"/>
      <c r="I44" s="126"/>
    </row>
    <row r="45" spans="6:9" x14ac:dyDescent="0.2">
      <c r="F45" s="124"/>
      <c r="G45" s="125"/>
      <c r="H45" s="125"/>
      <c r="I45" s="126"/>
    </row>
    <row r="46" spans="6:9" x14ac:dyDescent="0.2">
      <c r="F46" s="124"/>
      <c r="G46" s="125"/>
      <c r="H46" s="125"/>
      <c r="I46" s="126"/>
    </row>
    <row r="47" spans="6:9" x14ac:dyDescent="0.2">
      <c r="F47" s="124"/>
      <c r="G47" s="125"/>
      <c r="H47" s="125"/>
      <c r="I47" s="126"/>
    </row>
    <row r="48" spans="6:9" x14ac:dyDescent="0.2">
      <c r="F48" s="124"/>
      <c r="G48" s="125"/>
      <c r="H48" s="125"/>
      <c r="I48" s="126"/>
    </row>
    <row r="49" spans="6:9" x14ac:dyDescent="0.2">
      <c r="F49" s="124"/>
      <c r="G49" s="125"/>
      <c r="H49" s="125"/>
      <c r="I49" s="126"/>
    </row>
    <row r="50" spans="6:9" x14ac:dyDescent="0.2">
      <c r="F50" s="124"/>
      <c r="G50" s="125"/>
      <c r="H50" s="125"/>
      <c r="I50" s="126"/>
    </row>
    <row r="51" spans="6:9" x14ac:dyDescent="0.2">
      <c r="F51" s="124"/>
      <c r="G51" s="125"/>
      <c r="H51" s="125"/>
      <c r="I51" s="126"/>
    </row>
    <row r="52" spans="6:9" x14ac:dyDescent="0.2">
      <c r="F52" s="124"/>
      <c r="G52" s="125"/>
      <c r="H52" s="125"/>
      <c r="I52" s="126"/>
    </row>
    <row r="53" spans="6:9" x14ac:dyDescent="0.2">
      <c r="F53" s="124"/>
      <c r="G53" s="125"/>
      <c r="H53" s="125"/>
      <c r="I53" s="126"/>
    </row>
    <row r="54" spans="6:9" x14ac:dyDescent="0.2">
      <c r="F54" s="124"/>
      <c r="G54" s="125"/>
      <c r="H54" s="125"/>
      <c r="I54" s="126"/>
    </row>
    <row r="55" spans="6:9" x14ac:dyDescent="0.2">
      <c r="F55" s="124"/>
      <c r="G55" s="125"/>
      <c r="H55" s="125"/>
      <c r="I55" s="126"/>
    </row>
    <row r="56" spans="6:9" x14ac:dyDescent="0.2">
      <c r="F56" s="124"/>
      <c r="G56" s="125"/>
      <c r="H56" s="125"/>
      <c r="I56" s="126"/>
    </row>
    <row r="57" spans="6:9" x14ac:dyDescent="0.2">
      <c r="F57" s="124"/>
      <c r="G57" s="125"/>
      <c r="H57" s="125"/>
      <c r="I57" s="126"/>
    </row>
    <row r="58" spans="6:9" x14ac:dyDescent="0.2">
      <c r="F58" s="124"/>
      <c r="G58" s="125"/>
      <c r="H58" s="125"/>
      <c r="I58" s="126"/>
    </row>
    <row r="59" spans="6:9" x14ac:dyDescent="0.2">
      <c r="F59" s="124"/>
      <c r="G59" s="125"/>
      <c r="H59" s="125"/>
      <c r="I59" s="126"/>
    </row>
    <row r="60" spans="6:9" x14ac:dyDescent="0.2">
      <c r="F60" s="124"/>
      <c r="G60" s="125"/>
      <c r="H60" s="125"/>
      <c r="I60" s="126"/>
    </row>
    <row r="61" spans="6:9" x14ac:dyDescent="0.2">
      <c r="F61" s="124"/>
      <c r="G61" s="125"/>
      <c r="H61" s="125"/>
      <c r="I61" s="126"/>
    </row>
    <row r="62" spans="6:9" x14ac:dyDescent="0.2">
      <c r="F62" s="124"/>
      <c r="G62" s="125"/>
      <c r="H62" s="125"/>
      <c r="I62" s="126"/>
    </row>
    <row r="63" spans="6:9" x14ac:dyDescent="0.2">
      <c r="F63" s="124"/>
      <c r="G63" s="125"/>
      <c r="H63" s="125"/>
      <c r="I63" s="126"/>
    </row>
    <row r="64" spans="6:9" x14ac:dyDescent="0.2">
      <c r="F64" s="124"/>
      <c r="G64" s="125"/>
      <c r="H64" s="125"/>
      <c r="I64" s="126"/>
    </row>
  </sheetData>
  <sheetProtection algorithmName="SHA-512" hashValue="ZDuMm3XHR7hzxicPJRR8nvrPkMTk0s+qePXpRtlHBwtHIohl6MrKDDQuzWzvBgg8I02H6angAnjKx69WZ8C5sA==" saltValue="/sKS1AZVaVy86bqcEj6i+A==" spinCount="100000" sheet="1" objects="1" scenarios="1"/>
  <mergeCells count="3">
    <mergeCell ref="A1:B1"/>
    <mergeCell ref="A2:B2"/>
    <mergeCell ref="G2:I2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CZ149"/>
  <sheetViews>
    <sheetView showGridLines="0" showZeros="0" topLeftCell="A31" zoomScaleNormal="100" workbookViewId="0">
      <selection activeCell="J50" sqref="J50"/>
    </sheetView>
  </sheetViews>
  <sheetFormatPr defaultRowHeight="12.75" x14ac:dyDescent="0.2"/>
  <cols>
    <col min="1" max="1" width="4.42578125" style="127" customWidth="1"/>
    <col min="2" max="2" width="11.5703125" style="127" customWidth="1"/>
    <col min="3" max="3" width="40.42578125" style="127" customWidth="1"/>
    <col min="4" max="4" width="5.5703125" style="127" customWidth="1"/>
    <col min="5" max="5" width="8.5703125" style="175" customWidth="1"/>
    <col min="6" max="6" width="9.85546875" style="127" customWidth="1"/>
    <col min="7" max="7" width="13.85546875" style="127" customWidth="1"/>
    <col min="8" max="11" width="9.140625" style="127"/>
    <col min="12" max="12" width="75.42578125" style="127" customWidth="1"/>
    <col min="13" max="13" width="45.28515625" style="127" customWidth="1"/>
    <col min="14" max="16384" width="9.140625" style="127"/>
  </cols>
  <sheetData>
    <row r="1" spans="1:104" ht="15.75" x14ac:dyDescent="0.25">
      <c r="A1" s="203" t="s">
        <v>68</v>
      </c>
      <c r="B1" s="203"/>
      <c r="C1" s="203"/>
      <c r="D1" s="203"/>
      <c r="E1" s="203"/>
      <c r="F1" s="203"/>
      <c r="G1" s="203"/>
    </row>
    <row r="2" spans="1:104" ht="14.25" customHeight="1" thickBot="1" x14ac:dyDescent="0.25">
      <c r="A2" s="128"/>
      <c r="B2" s="129"/>
      <c r="C2" s="130"/>
      <c r="D2" s="130"/>
      <c r="E2" s="131"/>
      <c r="F2" s="130"/>
      <c r="G2" s="130"/>
    </row>
    <row r="3" spans="1:104" ht="13.5" thickTop="1" x14ac:dyDescent="0.2">
      <c r="A3" s="196" t="s">
        <v>46</v>
      </c>
      <c r="B3" s="197"/>
      <c r="C3" s="97" t="str">
        <f>CONCATENATE(cislostavby," ",nazevstavby)</f>
        <v>20079311 MU - REALIZACE SIMU + TEIRESIÁS</v>
      </c>
      <c r="D3" s="132"/>
      <c r="E3" s="133" t="s">
        <v>57</v>
      </c>
      <c r="F3" s="134" t="str">
        <f>Rekapitulace!H1</f>
        <v>D141</v>
      </c>
      <c r="G3" s="135"/>
    </row>
    <row r="4" spans="1:104" ht="13.5" thickBot="1" x14ac:dyDescent="0.25">
      <c r="A4" s="204" t="s">
        <v>48</v>
      </c>
      <c r="B4" s="199"/>
      <c r="C4" s="103" t="str">
        <f>CONCATENATE(cisloobjektu," ",nazevobjektu)</f>
        <v>D141 ZDRAVOTNĚ TECHNICKÉ INSTALACE</v>
      </c>
      <c r="D4" s="136"/>
      <c r="E4" s="205" t="str">
        <f>Rekapitulace!G2</f>
        <v>ZTI</v>
      </c>
      <c r="F4" s="206"/>
      <c r="G4" s="207"/>
    </row>
    <row r="5" spans="1:104" ht="13.5" thickTop="1" x14ac:dyDescent="0.2">
      <c r="A5" s="137"/>
      <c r="B5" s="128"/>
      <c r="C5" s="128"/>
      <c r="D5" s="128"/>
      <c r="E5" s="138"/>
      <c r="F5" s="128"/>
      <c r="G5" s="139"/>
    </row>
    <row r="6" spans="1:104" x14ac:dyDescent="0.2">
      <c r="A6" s="140" t="s">
        <v>58</v>
      </c>
      <c r="B6" s="141" t="s">
        <v>59</v>
      </c>
      <c r="C6" s="141" t="s">
        <v>60</v>
      </c>
      <c r="D6" s="141" t="s">
        <v>61</v>
      </c>
      <c r="E6" s="142" t="s">
        <v>62</v>
      </c>
      <c r="F6" s="141" t="s">
        <v>63</v>
      </c>
      <c r="G6" s="143" t="s">
        <v>64</v>
      </c>
    </row>
    <row r="7" spans="1:104" x14ac:dyDescent="0.2">
      <c r="A7" s="144" t="s">
        <v>65</v>
      </c>
      <c r="B7" s="145" t="s">
        <v>74</v>
      </c>
      <c r="C7" s="146" t="s">
        <v>75</v>
      </c>
      <c r="D7" s="147"/>
      <c r="E7" s="148"/>
      <c r="F7" s="148"/>
      <c r="G7" s="149"/>
      <c r="H7" s="150"/>
      <c r="I7" s="150"/>
      <c r="O7" s="151">
        <v>1</v>
      </c>
    </row>
    <row r="8" spans="1:104" x14ac:dyDescent="0.2">
      <c r="A8" s="152">
        <v>1</v>
      </c>
      <c r="B8" s="153" t="s">
        <v>76</v>
      </c>
      <c r="C8" s="154" t="s">
        <v>77</v>
      </c>
      <c r="D8" s="155" t="s">
        <v>78</v>
      </c>
      <c r="E8" s="156">
        <v>6</v>
      </c>
      <c r="F8" s="210">
        <v>0</v>
      </c>
      <c r="G8" s="157">
        <f>E8*F8</f>
        <v>0</v>
      </c>
      <c r="O8" s="151">
        <v>2</v>
      </c>
      <c r="AA8" s="127">
        <v>1</v>
      </c>
      <c r="AB8" s="127">
        <v>1</v>
      </c>
      <c r="AC8" s="127">
        <v>1</v>
      </c>
      <c r="AZ8" s="127">
        <v>1</v>
      </c>
      <c r="BA8" s="127">
        <f>IF(AZ8=1,G8,0)</f>
        <v>0</v>
      </c>
      <c r="BB8" s="127">
        <f>IF(AZ8=2,G8,0)</f>
        <v>0</v>
      </c>
      <c r="BC8" s="127">
        <f>IF(AZ8=3,G8,0)</f>
        <v>0</v>
      </c>
      <c r="BD8" s="127">
        <f>IF(AZ8=4,G8,0)</f>
        <v>0</v>
      </c>
      <c r="BE8" s="127">
        <f>IF(AZ8=5,G8,0)</f>
        <v>0</v>
      </c>
      <c r="CA8" s="158">
        <v>1</v>
      </c>
      <c r="CB8" s="158">
        <v>1</v>
      </c>
      <c r="CZ8" s="127">
        <v>3.7130000000000003E-2</v>
      </c>
    </row>
    <row r="9" spans="1:104" x14ac:dyDescent="0.2">
      <c r="A9" s="152">
        <v>2</v>
      </c>
      <c r="B9" s="153" t="s">
        <v>79</v>
      </c>
      <c r="C9" s="154" t="s">
        <v>80</v>
      </c>
      <c r="D9" s="155" t="s">
        <v>78</v>
      </c>
      <c r="E9" s="156">
        <v>14</v>
      </c>
      <c r="F9" s="210">
        <v>0</v>
      </c>
      <c r="G9" s="157">
        <f>E9*F9</f>
        <v>0</v>
      </c>
      <c r="O9" s="151">
        <v>2</v>
      </c>
      <c r="AA9" s="127">
        <v>1</v>
      </c>
      <c r="AB9" s="127">
        <v>1</v>
      </c>
      <c r="AC9" s="127">
        <v>1</v>
      </c>
      <c r="AZ9" s="127">
        <v>1</v>
      </c>
      <c r="BA9" s="127">
        <f>IF(AZ9=1,G9,0)</f>
        <v>0</v>
      </c>
      <c r="BB9" s="127">
        <f>IF(AZ9=2,G9,0)</f>
        <v>0</v>
      </c>
      <c r="BC9" s="127">
        <f>IF(AZ9=3,G9,0)</f>
        <v>0</v>
      </c>
      <c r="BD9" s="127">
        <f>IF(AZ9=4,G9,0)</f>
        <v>0</v>
      </c>
      <c r="BE9" s="127">
        <f>IF(AZ9=5,G9,0)</f>
        <v>0</v>
      </c>
      <c r="CA9" s="158">
        <v>1</v>
      </c>
      <c r="CB9" s="158">
        <v>1</v>
      </c>
      <c r="CZ9" s="127">
        <v>0.02</v>
      </c>
    </row>
    <row r="10" spans="1:104" x14ac:dyDescent="0.2">
      <c r="A10" s="152">
        <v>3</v>
      </c>
      <c r="B10" s="153" t="s">
        <v>79</v>
      </c>
      <c r="C10" s="154" t="s">
        <v>80</v>
      </c>
      <c r="D10" s="155" t="s">
        <v>78</v>
      </c>
      <c r="E10" s="156">
        <v>4</v>
      </c>
      <c r="F10" s="210">
        <v>0</v>
      </c>
      <c r="G10" s="157">
        <f>E10*F10</f>
        <v>0</v>
      </c>
      <c r="O10" s="151">
        <v>2</v>
      </c>
      <c r="AA10" s="127">
        <v>1</v>
      </c>
      <c r="AB10" s="127">
        <v>1</v>
      </c>
      <c r="AC10" s="127">
        <v>1</v>
      </c>
      <c r="AZ10" s="127">
        <v>1</v>
      </c>
      <c r="BA10" s="127">
        <f>IF(AZ10=1,G10,0)</f>
        <v>0</v>
      </c>
      <c r="BB10" s="127">
        <f>IF(AZ10=2,G10,0)</f>
        <v>0</v>
      </c>
      <c r="BC10" s="127">
        <f>IF(AZ10=3,G10,0)</f>
        <v>0</v>
      </c>
      <c r="BD10" s="127">
        <f>IF(AZ10=4,G10,0)</f>
        <v>0</v>
      </c>
      <c r="BE10" s="127">
        <f>IF(AZ10=5,G10,0)</f>
        <v>0</v>
      </c>
      <c r="CA10" s="158">
        <v>1</v>
      </c>
      <c r="CB10" s="158">
        <v>1</v>
      </c>
      <c r="CZ10" s="127">
        <v>0.02</v>
      </c>
    </row>
    <row r="11" spans="1:104" x14ac:dyDescent="0.2">
      <c r="A11" s="159"/>
      <c r="B11" s="161"/>
      <c r="C11" s="208" t="s">
        <v>81</v>
      </c>
      <c r="D11" s="209"/>
      <c r="E11" s="162">
        <v>4</v>
      </c>
      <c r="F11" s="211"/>
      <c r="G11" s="164"/>
      <c r="M11" s="160" t="s">
        <v>81</v>
      </c>
      <c r="O11" s="151"/>
    </row>
    <row r="12" spans="1:104" x14ac:dyDescent="0.2">
      <c r="A12" s="152">
        <v>4</v>
      </c>
      <c r="B12" s="153" t="s">
        <v>82</v>
      </c>
      <c r="C12" s="154" t="s">
        <v>83</v>
      </c>
      <c r="D12" s="155" t="s">
        <v>78</v>
      </c>
      <c r="E12" s="156">
        <v>4</v>
      </c>
      <c r="F12" s="210">
        <v>0</v>
      </c>
      <c r="G12" s="157">
        <f>E12*F12</f>
        <v>0</v>
      </c>
      <c r="O12" s="151">
        <v>2</v>
      </c>
      <c r="AA12" s="127">
        <v>1</v>
      </c>
      <c r="AB12" s="127">
        <v>1</v>
      </c>
      <c r="AC12" s="127">
        <v>1</v>
      </c>
      <c r="AZ12" s="127">
        <v>1</v>
      </c>
      <c r="BA12" s="127">
        <f>IF(AZ12=1,G12,0)</f>
        <v>0</v>
      </c>
      <c r="BB12" s="127">
        <f>IF(AZ12=2,G12,0)</f>
        <v>0</v>
      </c>
      <c r="BC12" s="127">
        <f>IF(AZ12=3,G12,0)</f>
        <v>0</v>
      </c>
      <c r="BD12" s="127">
        <f>IF(AZ12=4,G12,0)</f>
        <v>0</v>
      </c>
      <c r="BE12" s="127">
        <f>IF(AZ12=5,G12,0)</f>
        <v>0</v>
      </c>
      <c r="CA12" s="158">
        <v>1</v>
      </c>
      <c r="CB12" s="158">
        <v>1</v>
      </c>
      <c r="CZ12" s="127">
        <v>1E-3</v>
      </c>
    </row>
    <row r="13" spans="1:104" x14ac:dyDescent="0.2">
      <c r="A13" s="152">
        <v>5</v>
      </c>
      <c r="B13" s="153" t="s">
        <v>82</v>
      </c>
      <c r="C13" s="154" t="s">
        <v>83</v>
      </c>
      <c r="D13" s="155" t="s">
        <v>78</v>
      </c>
      <c r="E13" s="156">
        <v>14</v>
      </c>
      <c r="F13" s="210">
        <v>0</v>
      </c>
      <c r="G13" s="157">
        <f>E13*F13</f>
        <v>0</v>
      </c>
      <c r="O13" s="151">
        <v>2</v>
      </c>
      <c r="AA13" s="127">
        <v>1</v>
      </c>
      <c r="AB13" s="127">
        <v>1</v>
      </c>
      <c r="AC13" s="127">
        <v>1</v>
      </c>
      <c r="AZ13" s="127">
        <v>1</v>
      </c>
      <c r="BA13" s="127">
        <f>IF(AZ13=1,G13,0)</f>
        <v>0</v>
      </c>
      <c r="BB13" s="127">
        <f>IF(AZ13=2,G13,0)</f>
        <v>0</v>
      </c>
      <c r="BC13" s="127">
        <f>IF(AZ13=3,G13,0)</f>
        <v>0</v>
      </c>
      <c r="BD13" s="127">
        <f>IF(AZ13=4,G13,0)</f>
        <v>0</v>
      </c>
      <c r="BE13" s="127">
        <f>IF(AZ13=5,G13,0)</f>
        <v>0</v>
      </c>
      <c r="CA13" s="158">
        <v>1</v>
      </c>
      <c r="CB13" s="158">
        <v>1</v>
      </c>
      <c r="CZ13" s="127">
        <v>1E-3</v>
      </c>
    </row>
    <row r="14" spans="1:104" x14ac:dyDescent="0.2">
      <c r="A14" s="152">
        <v>6</v>
      </c>
      <c r="B14" s="153" t="s">
        <v>84</v>
      </c>
      <c r="C14" s="154" t="s">
        <v>85</v>
      </c>
      <c r="D14" s="155" t="s">
        <v>78</v>
      </c>
      <c r="E14" s="156">
        <v>6</v>
      </c>
      <c r="F14" s="210">
        <v>0</v>
      </c>
      <c r="G14" s="157">
        <f>E14*F14</f>
        <v>0</v>
      </c>
      <c r="O14" s="151">
        <v>2</v>
      </c>
      <c r="AA14" s="127">
        <v>1</v>
      </c>
      <c r="AB14" s="127">
        <v>1</v>
      </c>
      <c r="AC14" s="127">
        <v>1</v>
      </c>
      <c r="AZ14" s="127">
        <v>1</v>
      </c>
      <c r="BA14" s="127">
        <f>IF(AZ14=1,G14,0)</f>
        <v>0</v>
      </c>
      <c r="BB14" s="127">
        <f>IF(AZ14=2,G14,0)</f>
        <v>0</v>
      </c>
      <c r="BC14" s="127">
        <f>IF(AZ14=3,G14,0)</f>
        <v>0</v>
      </c>
      <c r="BD14" s="127">
        <f>IF(AZ14=4,G14,0)</f>
        <v>0</v>
      </c>
      <c r="BE14" s="127">
        <f>IF(AZ14=5,G14,0)</f>
        <v>0</v>
      </c>
      <c r="CA14" s="158">
        <v>1</v>
      </c>
      <c r="CB14" s="158">
        <v>1</v>
      </c>
      <c r="CZ14" s="127">
        <v>0</v>
      </c>
    </row>
    <row r="15" spans="1:104" x14ac:dyDescent="0.2">
      <c r="A15" s="165"/>
      <c r="B15" s="166" t="s">
        <v>66</v>
      </c>
      <c r="C15" s="167" t="str">
        <f>CONCATENATE(B7," ",C7)</f>
        <v>9 Ostatní konstrukce, bourání</v>
      </c>
      <c r="D15" s="168"/>
      <c r="E15" s="169"/>
      <c r="F15" s="170"/>
      <c r="G15" s="171">
        <f>SUM(G7:G14)</f>
        <v>0</v>
      </c>
      <c r="O15" s="151">
        <v>4</v>
      </c>
      <c r="BA15" s="172">
        <f>SUM(BA7:BA14)</f>
        <v>0</v>
      </c>
      <c r="BB15" s="172">
        <f>SUM(BB7:BB14)</f>
        <v>0</v>
      </c>
      <c r="BC15" s="172">
        <f>SUM(BC7:BC14)</f>
        <v>0</v>
      </c>
      <c r="BD15" s="172">
        <f>SUM(BD7:BD14)</f>
        <v>0</v>
      </c>
      <c r="BE15" s="172">
        <f>SUM(BE7:BE14)</f>
        <v>0</v>
      </c>
    </row>
    <row r="16" spans="1:104" x14ac:dyDescent="0.2">
      <c r="A16" s="144" t="s">
        <v>65</v>
      </c>
      <c r="B16" s="145" t="s">
        <v>86</v>
      </c>
      <c r="C16" s="146" t="s">
        <v>87</v>
      </c>
      <c r="D16" s="147"/>
      <c r="E16" s="148"/>
      <c r="F16" s="148"/>
      <c r="G16" s="149"/>
      <c r="H16" s="150"/>
      <c r="I16" s="150"/>
      <c r="O16" s="151">
        <v>1</v>
      </c>
    </row>
    <row r="17" spans="1:104" x14ac:dyDescent="0.2">
      <c r="A17" s="152">
        <v>7</v>
      </c>
      <c r="B17" s="153" t="s">
        <v>88</v>
      </c>
      <c r="C17" s="154" t="s">
        <v>89</v>
      </c>
      <c r="D17" s="155" t="s">
        <v>90</v>
      </c>
      <c r="E17" s="156">
        <v>0.60077999999999998</v>
      </c>
      <c r="F17" s="210">
        <v>0</v>
      </c>
      <c r="G17" s="157">
        <f>E17*F17</f>
        <v>0</v>
      </c>
      <c r="O17" s="151">
        <v>2</v>
      </c>
      <c r="AA17" s="127">
        <v>7</v>
      </c>
      <c r="AB17" s="127">
        <v>1</v>
      </c>
      <c r="AC17" s="127">
        <v>2</v>
      </c>
      <c r="AZ17" s="127">
        <v>1</v>
      </c>
      <c r="BA17" s="127">
        <f>IF(AZ17=1,G17,0)</f>
        <v>0</v>
      </c>
      <c r="BB17" s="127">
        <f>IF(AZ17=2,G17,0)</f>
        <v>0</v>
      </c>
      <c r="BC17" s="127">
        <f>IF(AZ17=3,G17,0)</f>
        <v>0</v>
      </c>
      <c r="BD17" s="127">
        <f>IF(AZ17=4,G17,0)</f>
        <v>0</v>
      </c>
      <c r="BE17" s="127">
        <f>IF(AZ17=5,G17,0)</f>
        <v>0</v>
      </c>
      <c r="CA17" s="158">
        <v>7</v>
      </c>
      <c r="CB17" s="158">
        <v>1</v>
      </c>
      <c r="CZ17" s="127">
        <v>0</v>
      </c>
    </row>
    <row r="18" spans="1:104" x14ac:dyDescent="0.2">
      <c r="A18" s="165"/>
      <c r="B18" s="166" t="s">
        <v>66</v>
      </c>
      <c r="C18" s="167" t="str">
        <f>CONCATENATE(B16," ",C16)</f>
        <v>99 Staveništní přesun hmot</v>
      </c>
      <c r="D18" s="168"/>
      <c r="E18" s="169"/>
      <c r="F18" s="170"/>
      <c r="G18" s="171">
        <f>SUM(G16:G17)</f>
        <v>0</v>
      </c>
      <c r="O18" s="151">
        <v>4</v>
      </c>
      <c r="BA18" s="172">
        <f>SUM(BA16:BA17)</f>
        <v>0</v>
      </c>
      <c r="BB18" s="172">
        <f>SUM(BB16:BB17)</f>
        <v>0</v>
      </c>
      <c r="BC18" s="172">
        <f>SUM(BC16:BC17)</f>
        <v>0</v>
      </c>
      <c r="BD18" s="172">
        <f>SUM(BD16:BD17)</f>
        <v>0</v>
      </c>
      <c r="BE18" s="172">
        <f>SUM(BE16:BE17)</f>
        <v>0</v>
      </c>
    </row>
    <row r="19" spans="1:104" x14ac:dyDescent="0.2">
      <c r="A19" s="144" t="s">
        <v>65</v>
      </c>
      <c r="B19" s="145" t="s">
        <v>91</v>
      </c>
      <c r="C19" s="146" t="s">
        <v>92</v>
      </c>
      <c r="D19" s="147"/>
      <c r="E19" s="148"/>
      <c r="F19" s="148"/>
      <c r="G19" s="149"/>
      <c r="H19" s="150"/>
      <c r="I19" s="150"/>
      <c r="O19" s="151">
        <v>1</v>
      </c>
    </row>
    <row r="20" spans="1:104" x14ac:dyDescent="0.2">
      <c r="A20" s="152">
        <v>8</v>
      </c>
      <c r="B20" s="153" t="s">
        <v>93</v>
      </c>
      <c r="C20" s="154" t="s">
        <v>94</v>
      </c>
      <c r="D20" s="155" t="s">
        <v>78</v>
      </c>
      <c r="E20" s="156">
        <v>4</v>
      </c>
      <c r="F20" s="210">
        <v>0</v>
      </c>
      <c r="G20" s="157">
        <f>E20*F20</f>
        <v>0</v>
      </c>
      <c r="O20" s="151">
        <v>2</v>
      </c>
      <c r="AA20" s="127">
        <v>1</v>
      </c>
      <c r="AB20" s="127">
        <v>7</v>
      </c>
      <c r="AC20" s="127">
        <v>7</v>
      </c>
      <c r="AZ20" s="127">
        <v>2</v>
      </c>
      <c r="BA20" s="127">
        <f t="shared" ref="BA20:BA25" si="0">IF(AZ20=1,G20,0)</f>
        <v>0</v>
      </c>
      <c r="BB20" s="127">
        <f t="shared" ref="BB20:BB25" si="1">IF(AZ20=2,G20,0)</f>
        <v>0</v>
      </c>
      <c r="BC20" s="127">
        <f t="shared" ref="BC20:BC25" si="2">IF(AZ20=3,G20,0)</f>
        <v>0</v>
      </c>
      <c r="BD20" s="127">
        <f t="shared" ref="BD20:BD25" si="3">IF(AZ20=4,G20,0)</f>
        <v>0</v>
      </c>
      <c r="BE20" s="127">
        <f t="shared" ref="BE20:BE25" si="4">IF(AZ20=5,G20,0)</f>
        <v>0</v>
      </c>
      <c r="CA20" s="158">
        <v>1</v>
      </c>
      <c r="CB20" s="158">
        <v>7</v>
      </c>
      <c r="CZ20" s="127">
        <v>4.6999999999999999E-4</v>
      </c>
    </row>
    <row r="21" spans="1:104" x14ac:dyDescent="0.2">
      <c r="A21" s="152">
        <v>9</v>
      </c>
      <c r="B21" s="153" t="s">
        <v>95</v>
      </c>
      <c r="C21" s="154" t="s">
        <v>96</v>
      </c>
      <c r="D21" s="155" t="s">
        <v>78</v>
      </c>
      <c r="E21" s="156">
        <v>4</v>
      </c>
      <c r="F21" s="210">
        <v>0</v>
      </c>
      <c r="G21" s="157">
        <f>E21*F21</f>
        <v>0</v>
      </c>
      <c r="O21" s="151">
        <v>2</v>
      </c>
      <c r="AA21" s="127">
        <v>1</v>
      </c>
      <c r="AB21" s="127">
        <v>7</v>
      </c>
      <c r="AC21" s="127">
        <v>7</v>
      </c>
      <c r="AZ21" s="127">
        <v>2</v>
      </c>
      <c r="BA21" s="127">
        <f t="shared" si="0"/>
        <v>0</v>
      </c>
      <c r="BB21" s="127">
        <f t="shared" si="1"/>
        <v>0</v>
      </c>
      <c r="BC21" s="127">
        <f t="shared" si="2"/>
        <v>0</v>
      </c>
      <c r="BD21" s="127">
        <f t="shared" si="3"/>
        <v>0</v>
      </c>
      <c r="BE21" s="127">
        <f t="shared" si="4"/>
        <v>0</v>
      </c>
      <c r="CA21" s="158">
        <v>1</v>
      </c>
      <c r="CB21" s="158">
        <v>7</v>
      </c>
      <c r="CZ21" s="127">
        <v>1.31E-3</v>
      </c>
    </row>
    <row r="22" spans="1:104" x14ac:dyDescent="0.2">
      <c r="A22" s="152">
        <v>10</v>
      </c>
      <c r="B22" s="153" t="s">
        <v>97</v>
      </c>
      <c r="C22" s="154" t="s">
        <v>98</v>
      </c>
      <c r="D22" s="155" t="s">
        <v>99</v>
      </c>
      <c r="E22" s="156">
        <v>4</v>
      </c>
      <c r="F22" s="210">
        <v>0</v>
      </c>
      <c r="G22" s="157">
        <f>E22*F22</f>
        <v>0</v>
      </c>
      <c r="O22" s="151">
        <v>2</v>
      </c>
      <c r="AA22" s="127">
        <v>1</v>
      </c>
      <c r="AB22" s="127">
        <v>7</v>
      </c>
      <c r="AC22" s="127">
        <v>7</v>
      </c>
      <c r="AZ22" s="127">
        <v>2</v>
      </c>
      <c r="BA22" s="127">
        <f t="shared" si="0"/>
        <v>0</v>
      </c>
      <c r="BB22" s="127">
        <f t="shared" si="1"/>
        <v>0</v>
      </c>
      <c r="BC22" s="127">
        <f t="shared" si="2"/>
        <v>0</v>
      </c>
      <c r="BD22" s="127">
        <f t="shared" si="3"/>
        <v>0</v>
      </c>
      <c r="BE22" s="127">
        <f t="shared" si="4"/>
        <v>0</v>
      </c>
      <c r="CA22" s="158">
        <v>1</v>
      </c>
      <c r="CB22" s="158">
        <v>7</v>
      </c>
      <c r="CZ22" s="127">
        <v>0</v>
      </c>
    </row>
    <row r="23" spans="1:104" x14ac:dyDescent="0.2">
      <c r="A23" s="152">
        <v>11</v>
      </c>
      <c r="B23" s="153" t="s">
        <v>100</v>
      </c>
      <c r="C23" s="154" t="s">
        <v>101</v>
      </c>
      <c r="D23" s="155" t="s">
        <v>99</v>
      </c>
      <c r="E23" s="156">
        <v>4</v>
      </c>
      <c r="F23" s="210">
        <v>0</v>
      </c>
      <c r="G23" s="157">
        <f>E23*F23</f>
        <v>0</v>
      </c>
      <c r="O23" s="151">
        <v>2</v>
      </c>
      <c r="AA23" s="127">
        <v>1</v>
      </c>
      <c r="AB23" s="127">
        <v>7</v>
      </c>
      <c r="AC23" s="127">
        <v>7</v>
      </c>
      <c r="AZ23" s="127">
        <v>2</v>
      </c>
      <c r="BA23" s="127">
        <f t="shared" si="0"/>
        <v>0</v>
      </c>
      <c r="BB23" s="127">
        <f t="shared" si="1"/>
        <v>0</v>
      </c>
      <c r="BC23" s="127">
        <f t="shared" si="2"/>
        <v>0</v>
      </c>
      <c r="BD23" s="127">
        <f t="shared" si="3"/>
        <v>0</v>
      </c>
      <c r="BE23" s="127">
        <f t="shared" si="4"/>
        <v>0</v>
      </c>
      <c r="CA23" s="158">
        <v>1</v>
      </c>
      <c r="CB23" s="158">
        <v>7</v>
      </c>
      <c r="CZ23" s="127">
        <v>0</v>
      </c>
    </row>
    <row r="24" spans="1:104" x14ac:dyDescent="0.2">
      <c r="A24" s="152">
        <v>12</v>
      </c>
      <c r="B24" s="153" t="s">
        <v>102</v>
      </c>
      <c r="C24" s="154" t="s">
        <v>103</v>
      </c>
      <c r="D24" s="155" t="s">
        <v>104</v>
      </c>
      <c r="E24" s="156">
        <v>20</v>
      </c>
      <c r="F24" s="210">
        <v>0</v>
      </c>
      <c r="G24" s="157">
        <f>E24*F24</f>
        <v>0</v>
      </c>
      <c r="O24" s="151">
        <v>2</v>
      </c>
      <c r="AA24" s="127">
        <v>12</v>
      </c>
      <c r="AB24" s="127">
        <v>0</v>
      </c>
      <c r="AC24" s="127">
        <v>1</v>
      </c>
      <c r="AZ24" s="127">
        <v>2</v>
      </c>
      <c r="BA24" s="127">
        <f t="shared" si="0"/>
        <v>0</v>
      </c>
      <c r="BB24" s="127">
        <f t="shared" si="1"/>
        <v>0</v>
      </c>
      <c r="BC24" s="127">
        <f t="shared" si="2"/>
        <v>0</v>
      </c>
      <c r="BD24" s="127">
        <f t="shared" si="3"/>
        <v>0</v>
      </c>
      <c r="BE24" s="127">
        <f t="shared" si="4"/>
        <v>0</v>
      </c>
      <c r="CA24" s="158">
        <v>12</v>
      </c>
      <c r="CB24" s="158">
        <v>0</v>
      </c>
      <c r="CZ24" s="127">
        <v>0</v>
      </c>
    </row>
    <row r="25" spans="1:104" x14ac:dyDescent="0.2">
      <c r="A25" s="152">
        <v>13</v>
      </c>
      <c r="B25" s="153" t="s">
        <v>105</v>
      </c>
      <c r="C25" s="154" t="s">
        <v>106</v>
      </c>
      <c r="D25" s="155" t="s">
        <v>56</v>
      </c>
      <c r="E25" s="156">
        <v>1.9</v>
      </c>
      <c r="F25" s="210">
        <f>SUM(G20:G24)</f>
        <v>0</v>
      </c>
      <c r="G25" s="157">
        <f>E25*F25*0.01</f>
        <v>0</v>
      </c>
      <c r="O25" s="151">
        <v>2</v>
      </c>
      <c r="AA25" s="127">
        <v>7</v>
      </c>
      <c r="AB25" s="127">
        <v>1002</v>
      </c>
      <c r="AC25" s="127">
        <v>5</v>
      </c>
      <c r="AZ25" s="127">
        <v>2</v>
      </c>
      <c r="BA25" s="127">
        <f t="shared" si="0"/>
        <v>0</v>
      </c>
      <c r="BB25" s="127">
        <f t="shared" si="1"/>
        <v>0</v>
      </c>
      <c r="BC25" s="127">
        <f t="shared" si="2"/>
        <v>0</v>
      </c>
      <c r="BD25" s="127">
        <f t="shared" si="3"/>
        <v>0</v>
      </c>
      <c r="BE25" s="127">
        <f t="shared" si="4"/>
        <v>0</v>
      </c>
      <c r="CA25" s="158">
        <v>7</v>
      </c>
      <c r="CB25" s="158">
        <v>1002</v>
      </c>
      <c r="CZ25" s="127">
        <v>0</v>
      </c>
    </row>
    <row r="26" spans="1:104" x14ac:dyDescent="0.2">
      <c r="A26" s="165"/>
      <c r="B26" s="166" t="s">
        <v>66</v>
      </c>
      <c r="C26" s="167" t="str">
        <f>CONCATENATE(B19," ",C19)</f>
        <v>721 Vnitřní kanalizace</v>
      </c>
      <c r="D26" s="168"/>
      <c r="E26" s="169"/>
      <c r="F26" s="170"/>
      <c r="G26" s="171">
        <f>SUM(G19:G25)</f>
        <v>0</v>
      </c>
      <c r="O26" s="151">
        <v>4</v>
      </c>
      <c r="BA26" s="172">
        <f>SUM(BA19:BA25)</f>
        <v>0</v>
      </c>
      <c r="BB26" s="172">
        <f>SUM(BB19:BB25)</f>
        <v>0</v>
      </c>
      <c r="BC26" s="172">
        <f>SUM(BC19:BC25)</f>
        <v>0</v>
      </c>
      <c r="BD26" s="172">
        <f>SUM(BD19:BD25)</f>
        <v>0</v>
      </c>
      <c r="BE26" s="172">
        <f>SUM(BE19:BE25)</f>
        <v>0</v>
      </c>
    </row>
    <row r="27" spans="1:104" x14ac:dyDescent="0.2">
      <c r="A27" s="144" t="s">
        <v>65</v>
      </c>
      <c r="B27" s="145" t="s">
        <v>107</v>
      </c>
      <c r="C27" s="146" t="s">
        <v>108</v>
      </c>
      <c r="D27" s="147"/>
      <c r="E27" s="148"/>
      <c r="F27" s="148"/>
      <c r="G27" s="149"/>
      <c r="H27" s="150"/>
      <c r="I27" s="150"/>
      <c r="O27" s="151">
        <v>1</v>
      </c>
    </row>
    <row r="28" spans="1:104" x14ac:dyDescent="0.2">
      <c r="A28" s="152">
        <v>14</v>
      </c>
      <c r="B28" s="153" t="s">
        <v>109</v>
      </c>
      <c r="C28" s="154" t="s">
        <v>110</v>
      </c>
      <c r="D28" s="155" t="s">
        <v>78</v>
      </c>
      <c r="E28" s="156">
        <v>16</v>
      </c>
      <c r="F28" s="210">
        <v>0</v>
      </c>
      <c r="G28" s="157">
        <f>E28*F28</f>
        <v>0</v>
      </c>
      <c r="O28" s="151">
        <v>2</v>
      </c>
      <c r="AA28" s="127">
        <v>1</v>
      </c>
      <c r="AB28" s="127">
        <v>7</v>
      </c>
      <c r="AC28" s="127">
        <v>7</v>
      </c>
      <c r="AZ28" s="127">
        <v>2</v>
      </c>
      <c r="BA28" s="127">
        <f>IF(AZ28=1,G28,0)</f>
        <v>0</v>
      </c>
      <c r="BB28" s="127">
        <f>IF(AZ28=2,G28,0)</f>
        <v>0</v>
      </c>
      <c r="BC28" s="127">
        <f>IF(AZ28=3,G28,0)</f>
        <v>0</v>
      </c>
      <c r="BD28" s="127">
        <f>IF(AZ28=4,G28,0)</f>
        <v>0</v>
      </c>
      <c r="BE28" s="127">
        <f>IF(AZ28=5,G28,0)</f>
        <v>0</v>
      </c>
      <c r="CA28" s="158">
        <v>1</v>
      </c>
      <c r="CB28" s="158">
        <v>7</v>
      </c>
      <c r="CZ28" s="127">
        <v>0</v>
      </c>
    </row>
    <row r="29" spans="1:104" x14ac:dyDescent="0.2">
      <c r="A29" s="152">
        <v>15</v>
      </c>
      <c r="B29" s="153" t="s">
        <v>111</v>
      </c>
      <c r="C29" s="154" t="s">
        <v>112</v>
      </c>
      <c r="D29" s="155" t="s">
        <v>99</v>
      </c>
      <c r="E29" s="156">
        <v>8</v>
      </c>
      <c r="F29" s="210">
        <v>0</v>
      </c>
      <c r="G29" s="157">
        <f>E29*F29</f>
        <v>0</v>
      </c>
      <c r="O29" s="151">
        <v>2</v>
      </c>
      <c r="AA29" s="127">
        <v>1</v>
      </c>
      <c r="AB29" s="127">
        <v>7</v>
      </c>
      <c r="AC29" s="127">
        <v>7</v>
      </c>
      <c r="AZ29" s="127">
        <v>2</v>
      </c>
      <c r="BA29" s="127">
        <f>IF(AZ29=1,G29,0)</f>
        <v>0</v>
      </c>
      <c r="BB29" s="127">
        <f>IF(AZ29=2,G29,0)</f>
        <v>0</v>
      </c>
      <c r="BC29" s="127">
        <f>IF(AZ29=3,G29,0)</f>
        <v>0</v>
      </c>
      <c r="BD29" s="127">
        <f>IF(AZ29=4,G29,0)</f>
        <v>0</v>
      </c>
      <c r="BE29" s="127">
        <f>IF(AZ29=5,G29,0)</f>
        <v>0</v>
      </c>
      <c r="CA29" s="158">
        <v>1</v>
      </c>
      <c r="CB29" s="158">
        <v>7</v>
      </c>
      <c r="CZ29" s="127">
        <v>7.3999999999999999E-4</v>
      </c>
    </row>
    <row r="30" spans="1:104" x14ac:dyDescent="0.2">
      <c r="A30" s="152">
        <v>16</v>
      </c>
      <c r="B30" s="153" t="s">
        <v>113</v>
      </c>
      <c r="C30" s="154" t="s">
        <v>114</v>
      </c>
      <c r="D30" s="155" t="s">
        <v>78</v>
      </c>
      <c r="E30" s="156">
        <v>16</v>
      </c>
      <c r="F30" s="210">
        <v>0</v>
      </c>
      <c r="G30" s="157">
        <f>E30*F30</f>
        <v>0</v>
      </c>
      <c r="O30" s="151">
        <v>2</v>
      </c>
      <c r="AA30" s="127">
        <v>1</v>
      </c>
      <c r="AB30" s="127">
        <v>7</v>
      </c>
      <c r="AC30" s="127">
        <v>7</v>
      </c>
      <c r="AZ30" s="127">
        <v>2</v>
      </c>
      <c r="BA30" s="127">
        <f>IF(AZ30=1,G30,0)</f>
        <v>0</v>
      </c>
      <c r="BB30" s="127">
        <f>IF(AZ30=2,G30,0)</f>
        <v>0</v>
      </c>
      <c r="BC30" s="127">
        <f>IF(AZ30=3,G30,0)</f>
        <v>0</v>
      </c>
      <c r="BD30" s="127">
        <f>IF(AZ30=4,G30,0)</f>
        <v>0</v>
      </c>
      <c r="BE30" s="127">
        <f>IF(AZ30=5,G30,0)</f>
        <v>0</v>
      </c>
      <c r="CA30" s="158">
        <v>1</v>
      </c>
      <c r="CB30" s="158">
        <v>7</v>
      </c>
      <c r="CZ30" s="127">
        <v>4.0299999999999997E-3</v>
      </c>
    </row>
    <row r="31" spans="1:104" x14ac:dyDescent="0.2">
      <c r="A31" s="159"/>
      <c r="B31" s="161"/>
      <c r="C31" s="208" t="s">
        <v>115</v>
      </c>
      <c r="D31" s="209"/>
      <c r="E31" s="162">
        <v>16</v>
      </c>
      <c r="F31" s="211"/>
      <c r="G31" s="164"/>
      <c r="M31" s="160" t="s">
        <v>115</v>
      </c>
      <c r="O31" s="151"/>
    </row>
    <row r="32" spans="1:104" x14ac:dyDescent="0.2">
      <c r="A32" s="152">
        <v>17</v>
      </c>
      <c r="B32" s="153" t="s">
        <v>116</v>
      </c>
      <c r="C32" s="154" t="s">
        <v>117</v>
      </c>
      <c r="D32" s="155" t="s">
        <v>78</v>
      </c>
      <c r="E32" s="156">
        <v>4</v>
      </c>
      <c r="F32" s="210">
        <v>0</v>
      </c>
      <c r="G32" s="157">
        <f t="shared" ref="G32:G38" si="5">E32*F32</f>
        <v>0</v>
      </c>
      <c r="O32" s="151">
        <v>2</v>
      </c>
      <c r="AA32" s="127">
        <v>1</v>
      </c>
      <c r="AB32" s="127">
        <v>7</v>
      </c>
      <c r="AC32" s="127">
        <v>7</v>
      </c>
      <c r="AZ32" s="127">
        <v>2</v>
      </c>
      <c r="BA32" s="127">
        <f t="shared" ref="BA32:BA39" si="6">IF(AZ32=1,G32,0)</f>
        <v>0</v>
      </c>
      <c r="BB32" s="127">
        <f t="shared" ref="BB32:BB39" si="7">IF(AZ32=2,G32,0)</f>
        <v>0</v>
      </c>
      <c r="BC32" s="127">
        <f t="shared" ref="BC32:BC39" si="8">IF(AZ32=3,G32,0)</f>
        <v>0</v>
      </c>
      <c r="BD32" s="127">
        <f t="shared" ref="BD32:BD39" si="9">IF(AZ32=4,G32,0)</f>
        <v>0</v>
      </c>
      <c r="BE32" s="127">
        <f t="shared" ref="BE32:BE39" si="10">IF(AZ32=5,G32,0)</f>
        <v>0</v>
      </c>
      <c r="CA32" s="158">
        <v>1</v>
      </c>
      <c r="CB32" s="158">
        <v>7</v>
      </c>
      <c r="CZ32" s="127">
        <v>0</v>
      </c>
    </row>
    <row r="33" spans="1:104" x14ac:dyDescent="0.2">
      <c r="A33" s="152">
        <v>18</v>
      </c>
      <c r="B33" s="153" t="s">
        <v>118</v>
      </c>
      <c r="C33" s="154" t="s">
        <v>119</v>
      </c>
      <c r="D33" s="155" t="s">
        <v>99</v>
      </c>
      <c r="E33" s="156">
        <v>4</v>
      </c>
      <c r="F33" s="210">
        <v>0</v>
      </c>
      <c r="G33" s="157">
        <f t="shared" si="5"/>
        <v>0</v>
      </c>
      <c r="O33" s="151">
        <v>2</v>
      </c>
      <c r="AA33" s="127">
        <v>1</v>
      </c>
      <c r="AB33" s="127">
        <v>7</v>
      </c>
      <c r="AC33" s="127">
        <v>7</v>
      </c>
      <c r="AZ33" s="127">
        <v>2</v>
      </c>
      <c r="BA33" s="127">
        <f t="shared" si="6"/>
        <v>0</v>
      </c>
      <c r="BB33" s="127">
        <f t="shared" si="7"/>
        <v>0</v>
      </c>
      <c r="BC33" s="127">
        <f t="shared" si="8"/>
        <v>0</v>
      </c>
      <c r="BD33" s="127">
        <f t="shared" si="9"/>
        <v>0</v>
      </c>
      <c r="BE33" s="127">
        <f t="shared" si="10"/>
        <v>0</v>
      </c>
      <c r="CA33" s="158">
        <v>1</v>
      </c>
      <c r="CB33" s="158">
        <v>7</v>
      </c>
      <c r="CZ33" s="127">
        <v>0</v>
      </c>
    </row>
    <row r="34" spans="1:104" x14ac:dyDescent="0.2">
      <c r="A34" s="152">
        <v>19</v>
      </c>
      <c r="B34" s="153" t="s">
        <v>120</v>
      </c>
      <c r="C34" s="154" t="s">
        <v>121</v>
      </c>
      <c r="D34" s="155" t="s">
        <v>122</v>
      </c>
      <c r="E34" s="156">
        <v>4</v>
      </c>
      <c r="F34" s="210">
        <v>0</v>
      </c>
      <c r="G34" s="157">
        <f t="shared" si="5"/>
        <v>0</v>
      </c>
      <c r="O34" s="151">
        <v>2</v>
      </c>
      <c r="AA34" s="127">
        <v>1</v>
      </c>
      <c r="AB34" s="127">
        <v>7</v>
      </c>
      <c r="AC34" s="127">
        <v>7</v>
      </c>
      <c r="AZ34" s="127">
        <v>2</v>
      </c>
      <c r="BA34" s="127">
        <f t="shared" si="6"/>
        <v>0</v>
      </c>
      <c r="BB34" s="127">
        <f t="shared" si="7"/>
        <v>0</v>
      </c>
      <c r="BC34" s="127">
        <f t="shared" si="8"/>
        <v>0</v>
      </c>
      <c r="BD34" s="127">
        <f t="shared" si="9"/>
        <v>0</v>
      </c>
      <c r="BE34" s="127">
        <f t="shared" si="10"/>
        <v>0</v>
      </c>
      <c r="CA34" s="158">
        <v>1</v>
      </c>
      <c r="CB34" s="158">
        <v>7</v>
      </c>
      <c r="CZ34" s="127">
        <v>1.48E-3</v>
      </c>
    </row>
    <row r="35" spans="1:104" x14ac:dyDescent="0.2">
      <c r="A35" s="152">
        <v>20</v>
      </c>
      <c r="B35" s="153" t="s">
        <v>123</v>
      </c>
      <c r="C35" s="154" t="s">
        <v>124</v>
      </c>
      <c r="D35" s="155" t="s">
        <v>78</v>
      </c>
      <c r="E35" s="156">
        <v>4</v>
      </c>
      <c r="F35" s="210">
        <v>0</v>
      </c>
      <c r="G35" s="157">
        <f t="shared" si="5"/>
        <v>0</v>
      </c>
      <c r="O35" s="151">
        <v>2</v>
      </c>
      <c r="AA35" s="127">
        <v>1</v>
      </c>
      <c r="AB35" s="127">
        <v>7</v>
      </c>
      <c r="AC35" s="127">
        <v>7</v>
      </c>
      <c r="AZ35" s="127">
        <v>2</v>
      </c>
      <c r="BA35" s="127">
        <f t="shared" si="6"/>
        <v>0</v>
      </c>
      <c r="BB35" s="127">
        <f t="shared" si="7"/>
        <v>0</v>
      </c>
      <c r="BC35" s="127">
        <f t="shared" si="8"/>
        <v>0</v>
      </c>
      <c r="BD35" s="127">
        <f t="shared" si="9"/>
        <v>0</v>
      </c>
      <c r="BE35" s="127">
        <f t="shared" si="10"/>
        <v>0</v>
      </c>
      <c r="CA35" s="158">
        <v>1</v>
      </c>
      <c r="CB35" s="158">
        <v>7</v>
      </c>
      <c r="CZ35" s="127">
        <v>1.8000000000000001E-4</v>
      </c>
    </row>
    <row r="36" spans="1:104" x14ac:dyDescent="0.2">
      <c r="A36" s="152">
        <v>21</v>
      </c>
      <c r="B36" s="153" t="s">
        <v>125</v>
      </c>
      <c r="C36" s="154" t="s">
        <v>126</v>
      </c>
      <c r="D36" s="155" t="s">
        <v>78</v>
      </c>
      <c r="E36" s="156">
        <v>4</v>
      </c>
      <c r="F36" s="210">
        <v>0</v>
      </c>
      <c r="G36" s="157">
        <f t="shared" si="5"/>
        <v>0</v>
      </c>
      <c r="O36" s="151">
        <v>2</v>
      </c>
      <c r="AA36" s="127">
        <v>1</v>
      </c>
      <c r="AB36" s="127">
        <v>7</v>
      </c>
      <c r="AC36" s="127">
        <v>7</v>
      </c>
      <c r="AZ36" s="127">
        <v>2</v>
      </c>
      <c r="BA36" s="127">
        <f t="shared" si="6"/>
        <v>0</v>
      </c>
      <c r="BB36" s="127">
        <f t="shared" si="7"/>
        <v>0</v>
      </c>
      <c r="BC36" s="127">
        <f t="shared" si="8"/>
        <v>0</v>
      </c>
      <c r="BD36" s="127">
        <f t="shared" si="9"/>
        <v>0</v>
      </c>
      <c r="BE36" s="127">
        <f t="shared" si="10"/>
        <v>0</v>
      </c>
      <c r="CA36" s="158">
        <v>1</v>
      </c>
      <c r="CB36" s="158">
        <v>7</v>
      </c>
      <c r="CZ36" s="127">
        <v>1.0000000000000001E-5</v>
      </c>
    </row>
    <row r="37" spans="1:104" ht="22.5" x14ac:dyDescent="0.2">
      <c r="A37" s="152">
        <v>22</v>
      </c>
      <c r="B37" s="153" t="s">
        <v>127</v>
      </c>
      <c r="C37" s="154" t="s">
        <v>128</v>
      </c>
      <c r="D37" s="155" t="s">
        <v>129</v>
      </c>
      <c r="E37" s="156">
        <v>4</v>
      </c>
      <c r="F37" s="210">
        <v>0</v>
      </c>
      <c r="G37" s="157">
        <f t="shared" si="5"/>
        <v>0</v>
      </c>
      <c r="O37" s="151">
        <v>2</v>
      </c>
      <c r="AA37" s="127">
        <v>12</v>
      </c>
      <c r="AB37" s="127">
        <v>0</v>
      </c>
      <c r="AC37" s="127">
        <v>47</v>
      </c>
      <c r="AZ37" s="127">
        <v>2</v>
      </c>
      <c r="BA37" s="127">
        <f t="shared" si="6"/>
        <v>0</v>
      </c>
      <c r="BB37" s="127">
        <f t="shared" si="7"/>
        <v>0</v>
      </c>
      <c r="BC37" s="127">
        <f t="shared" si="8"/>
        <v>0</v>
      </c>
      <c r="BD37" s="127">
        <f t="shared" si="9"/>
        <v>0</v>
      </c>
      <c r="BE37" s="127">
        <f t="shared" si="10"/>
        <v>0</v>
      </c>
      <c r="CA37" s="158">
        <v>12</v>
      </c>
      <c r="CB37" s="158">
        <v>0</v>
      </c>
      <c r="CZ37" s="127">
        <v>0</v>
      </c>
    </row>
    <row r="38" spans="1:104" x14ac:dyDescent="0.2">
      <c r="A38" s="152">
        <v>23</v>
      </c>
      <c r="B38" s="153" t="s">
        <v>130</v>
      </c>
      <c r="C38" s="154" t="s">
        <v>131</v>
      </c>
      <c r="D38" s="155" t="s">
        <v>78</v>
      </c>
      <c r="E38" s="156">
        <v>4</v>
      </c>
      <c r="F38" s="210">
        <v>0</v>
      </c>
      <c r="G38" s="157">
        <f t="shared" si="5"/>
        <v>0</v>
      </c>
      <c r="O38" s="151">
        <v>2</v>
      </c>
      <c r="AA38" s="127">
        <v>3</v>
      </c>
      <c r="AB38" s="127">
        <v>7</v>
      </c>
      <c r="AC38" s="127">
        <v>283771360</v>
      </c>
      <c r="AZ38" s="127">
        <v>2</v>
      </c>
      <c r="BA38" s="127">
        <f t="shared" si="6"/>
        <v>0</v>
      </c>
      <c r="BB38" s="127">
        <f t="shared" si="7"/>
        <v>0</v>
      </c>
      <c r="BC38" s="127">
        <f t="shared" si="8"/>
        <v>0</v>
      </c>
      <c r="BD38" s="127">
        <f t="shared" si="9"/>
        <v>0</v>
      </c>
      <c r="BE38" s="127">
        <f t="shared" si="10"/>
        <v>0</v>
      </c>
      <c r="CA38" s="158">
        <v>3</v>
      </c>
      <c r="CB38" s="158">
        <v>7</v>
      </c>
      <c r="CZ38" s="127">
        <v>0</v>
      </c>
    </row>
    <row r="39" spans="1:104" x14ac:dyDescent="0.2">
      <c r="A39" s="152">
        <v>24</v>
      </c>
      <c r="B39" s="153" t="s">
        <v>132</v>
      </c>
      <c r="C39" s="154" t="s">
        <v>133</v>
      </c>
      <c r="D39" s="155" t="s">
        <v>56</v>
      </c>
      <c r="E39" s="156">
        <v>1.3</v>
      </c>
      <c r="F39" s="210">
        <f>SUM(G28:G38)</f>
        <v>0</v>
      </c>
      <c r="G39" s="157">
        <f>E39*F39*0.01</f>
        <v>0</v>
      </c>
      <c r="O39" s="151">
        <v>2</v>
      </c>
      <c r="AA39" s="127">
        <v>7</v>
      </c>
      <c r="AB39" s="127">
        <v>1002</v>
      </c>
      <c r="AC39" s="127">
        <v>5</v>
      </c>
      <c r="AZ39" s="127">
        <v>2</v>
      </c>
      <c r="BA39" s="127">
        <f t="shared" si="6"/>
        <v>0</v>
      </c>
      <c r="BB39" s="127">
        <f t="shared" si="7"/>
        <v>0</v>
      </c>
      <c r="BC39" s="127">
        <f t="shared" si="8"/>
        <v>0</v>
      </c>
      <c r="BD39" s="127">
        <f t="shared" si="9"/>
        <v>0</v>
      </c>
      <c r="BE39" s="127">
        <f t="shared" si="10"/>
        <v>0</v>
      </c>
      <c r="CA39" s="158">
        <v>7</v>
      </c>
      <c r="CB39" s="158">
        <v>1002</v>
      </c>
      <c r="CZ39" s="127">
        <v>0</v>
      </c>
    </row>
    <row r="40" spans="1:104" x14ac:dyDescent="0.2">
      <c r="A40" s="165"/>
      <c r="B40" s="166" t="s">
        <v>66</v>
      </c>
      <c r="C40" s="167" t="str">
        <f>CONCATENATE(B27," ",C27)</f>
        <v>722 Vnitřní vodovod</v>
      </c>
      <c r="D40" s="168"/>
      <c r="E40" s="169"/>
      <c r="F40" s="170"/>
      <c r="G40" s="171">
        <f>SUM(G27:G39)</f>
        <v>0</v>
      </c>
      <c r="O40" s="151">
        <v>4</v>
      </c>
      <c r="BA40" s="172">
        <f>SUM(BA27:BA39)</f>
        <v>0</v>
      </c>
      <c r="BB40" s="172">
        <f>SUM(BB27:BB39)</f>
        <v>0</v>
      </c>
      <c r="BC40" s="172">
        <f>SUM(BC27:BC39)</f>
        <v>0</v>
      </c>
      <c r="BD40" s="172">
        <f>SUM(BD27:BD39)</f>
        <v>0</v>
      </c>
      <c r="BE40" s="172">
        <f>SUM(BE27:BE39)</f>
        <v>0</v>
      </c>
    </row>
    <row r="41" spans="1:104" x14ac:dyDescent="0.2">
      <c r="A41" s="144" t="s">
        <v>65</v>
      </c>
      <c r="B41" s="145" t="s">
        <v>134</v>
      </c>
      <c r="C41" s="146" t="s">
        <v>135</v>
      </c>
      <c r="D41" s="147"/>
      <c r="E41" s="148"/>
      <c r="F41" s="148"/>
      <c r="G41" s="149"/>
      <c r="H41" s="150"/>
      <c r="I41" s="150"/>
      <c r="O41" s="151">
        <v>1</v>
      </c>
    </row>
    <row r="42" spans="1:104" x14ac:dyDescent="0.2">
      <c r="A42" s="152">
        <v>25</v>
      </c>
      <c r="B42" s="153" t="s">
        <v>136</v>
      </c>
      <c r="C42" s="154" t="s">
        <v>137</v>
      </c>
      <c r="D42" s="155" t="s">
        <v>138</v>
      </c>
      <c r="E42" s="156">
        <v>4</v>
      </c>
      <c r="F42" s="210">
        <v>0</v>
      </c>
      <c r="G42" s="157">
        <f>E42*F42</f>
        <v>0</v>
      </c>
      <c r="O42" s="151">
        <v>2</v>
      </c>
      <c r="AA42" s="127">
        <v>1</v>
      </c>
      <c r="AB42" s="127">
        <v>7</v>
      </c>
      <c r="AC42" s="127">
        <v>7</v>
      </c>
      <c r="AZ42" s="127">
        <v>2</v>
      </c>
      <c r="BA42" s="127">
        <f>IF(AZ42=1,G42,0)</f>
        <v>0</v>
      </c>
      <c r="BB42" s="127">
        <f>IF(AZ42=2,G42,0)</f>
        <v>0</v>
      </c>
      <c r="BC42" s="127">
        <f>IF(AZ42=3,G42,0)</f>
        <v>0</v>
      </c>
      <c r="BD42" s="127">
        <f>IF(AZ42=4,G42,0)</f>
        <v>0</v>
      </c>
      <c r="BE42" s="127">
        <f>IF(AZ42=5,G42,0)</f>
        <v>0</v>
      </c>
      <c r="CA42" s="158">
        <v>1</v>
      </c>
      <c r="CB42" s="158">
        <v>7</v>
      </c>
      <c r="CZ42" s="127">
        <v>0</v>
      </c>
    </row>
    <row r="43" spans="1:104" x14ac:dyDescent="0.2">
      <c r="A43" s="152">
        <v>26</v>
      </c>
      <c r="B43" s="153" t="s">
        <v>139</v>
      </c>
      <c r="C43" s="154" t="s">
        <v>140</v>
      </c>
      <c r="D43" s="155" t="s">
        <v>138</v>
      </c>
      <c r="E43" s="156">
        <v>4</v>
      </c>
      <c r="F43" s="210">
        <v>0</v>
      </c>
      <c r="G43" s="157">
        <f>E43*F43</f>
        <v>0</v>
      </c>
      <c r="O43" s="151">
        <v>2</v>
      </c>
      <c r="AA43" s="127">
        <v>1</v>
      </c>
      <c r="AB43" s="127">
        <v>7</v>
      </c>
      <c r="AC43" s="127">
        <v>7</v>
      </c>
      <c r="AZ43" s="127">
        <v>2</v>
      </c>
      <c r="BA43" s="127">
        <f>IF(AZ43=1,G43,0)</f>
        <v>0</v>
      </c>
      <c r="BB43" s="127">
        <f>IF(AZ43=2,G43,0)</f>
        <v>0</v>
      </c>
      <c r="BC43" s="127">
        <f>IF(AZ43=3,G43,0)</f>
        <v>0</v>
      </c>
      <c r="BD43" s="127">
        <f>IF(AZ43=4,G43,0)</f>
        <v>0</v>
      </c>
      <c r="BE43" s="127">
        <f>IF(AZ43=5,G43,0)</f>
        <v>0</v>
      </c>
      <c r="CA43" s="158">
        <v>1</v>
      </c>
      <c r="CB43" s="158">
        <v>7</v>
      </c>
      <c r="CZ43" s="127">
        <v>8.8999999999999995E-4</v>
      </c>
    </row>
    <row r="44" spans="1:104" x14ac:dyDescent="0.2">
      <c r="A44" s="152">
        <v>27</v>
      </c>
      <c r="B44" s="153" t="s">
        <v>141</v>
      </c>
      <c r="C44" s="154" t="s">
        <v>142</v>
      </c>
      <c r="D44" s="155" t="s">
        <v>138</v>
      </c>
      <c r="E44" s="156">
        <v>7</v>
      </c>
      <c r="F44" s="210">
        <v>0</v>
      </c>
      <c r="G44" s="157">
        <f>E44*F44</f>
        <v>0</v>
      </c>
      <c r="O44" s="151">
        <v>2</v>
      </c>
      <c r="AA44" s="127">
        <v>1</v>
      </c>
      <c r="AB44" s="127">
        <v>7</v>
      </c>
      <c r="AC44" s="127">
        <v>7</v>
      </c>
      <c r="AZ44" s="127">
        <v>2</v>
      </c>
      <c r="BA44" s="127">
        <f>IF(AZ44=1,G44,0)</f>
        <v>0</v>
      </c>
      <c r="BB44" s="127">
        <f>IF(AZ44=2,G44,0)</f>
        <v>0</v>
      </c>
      <c r="BC44" s="127">
        <f>IF(AZ44=3,G44,0)</f>
        <v>0</v>
      </c>
      <c r="BD44" s="127">
        <f>IF(AZ44=4,G44,0)</f>
        <v>0</v>
      </c>
      <c r="BE44" s="127">
        <f>IF(AZ44=5,G44,0)</f>
        <v>0</v>
      </c>
      <c r="CA44" s="158">
        <v>1</v>
      </c>
      <c r="CB44" s="158">
        <v>7</v>
      </c>
      <c r="CZ44" s="127">
        <v>0</v>
      </c>
    </row>
    <row r="45" spans="1:104" x14ac:dyDescent="0.2">
      <c r="A45" s="159"/>
      <c r="B45" s="161"/>
      <c r="C45" s="208" t="s">
        <v>143</v>
      </c>
      <c r="D45" s="209"/>
      <c r="E45" s="162">
        <v>4</v>
      </c>
      <c r="F45" s="163"/>
      <c r="G45" s="164"/>
      <c r="M45" s="160">
        <v>4</v>
      </c>
      <c r="O45" s="151"/>
    </row>
    <row r="46" spans="1:104" x14ac:dyDescent="0.2">
      <c r="A46" s="159"/>
      <c r="B46" s="161"/>
      <c r="C46" s="208" t="s">
        <v>144</v>
      </c>
      <c r="D46" s="209"/>
      <c r="E46" s="162">
        <v>3</v>
      </c>
      <c r="F46" s="163"/>
      <c r="G46" s="164"/>
      <c r="M46" s="160" t="s">
        <v>144</v>
      </c>
      <c r="O46" s="151"/>
    </row>
    <row r="47" spans="1:104" x14ac:dyDescent="0.2">
      <c r="A47" s="152">
        <v>28</v>
      </c>
      <c r="B47" s="153" t="s">
        <v>145</v>
      </c>
      <c r="C47" s="154" t="s">
        <v>146</v>
      </c>
      <c r="D47" s="155" t="s">
        <v>99</v>
      </c>
      <c r="E47" s="156">
        <v>3</v>
      </c>
      <c r="F47" s="210">
        <v>0</v>
      </c>
      <c r="G47" s="157">
        <f t="shared" ref="G47:G52" si="11">E47*F47</f>
        <v>0</v>
      </c>
      <c r="O47" s="151">
        <v>2</v>
      </c>
      <c r="AA47" s="127">
        <v>1</v>
      </c>
      <c r="AB47" s="127">
        <v>7</v>
      </c>
      <c r="AC47" s="127">
        <v>7</v>
      </c>
      <c r="AZ47" s="127">
        <v>2</v>
      </c>
      <c r="BA47" s="127">
        <f t="shared" ref="BA47:BA52" si="12">IF(AZ47=1,G47,0)</f>
        <v>0</v>
      </c>
      <c r="BB47" s="127">
        <f t="shared" ref="BB47:BB52" si="13">IF(AZ47=2,G47,0)</f>
        <v>0</v>
      </c>
      <c r="BC47" s="127">
        <f t="shared" ref="BC47:BC52" si="14">IF(AZ47=3,G47,0)</f>
        <v>0</v>
      </c>
      <c r="BD47" s="127">
        <f t="shared" ref="BD47:BD52" si="15">IF(AZ47=4,G47,0)</f>
        <v>0</v>
      </c>
      <c r="BE47" s="127">
        <f t="shared" ref="BE47:BE52" si="16">IF(AZ47=5,G47,0)</f>
        <v>0</v>
      </c>
      <c r="CA47" s="158">
        <v>1</v>
      </c>
      <c r="CB47" s="158">
        <v>7</v>
      </c>
      <c r="CZ47" s="127">
        <v>3.0000000000000001E-5</v>
      </c>
    </row>
    <row r="48" spans="1:104" x14ac:dyDescent="0.2">
      <c r="A48" s="152">
        <v>29</v>
      </c>
      <c r="B48" s="153" t="s">
        <v>147</v>
      </c>
      <c r="C48" s="154" t="s">
        <v>148</v>
      </c>
      <c r="D48" s="155" t="s">
        <v>138</v>
      </c>
      <c r="E48" s="156">
        <v>4</v>
      </c>
      <c r="F48" s="210">
        <v>0</v>
      </c>
      <c r="G48" s="157">
        <f t="shared" si="11"/>
        <v>0</v>
      </c>
      <c r="O48" s="151">
        <v>2</v>
      </c>
      <c r="AA48" s="127">
        <v>1</v>
      </c>
      <c r="AB48" s="127">
        <v>7</v>
      </c>
      <c r="AC48" s="127">
        <v>7</v>
      </c>
      <c r="AZ48" s="127">
        <v>2</v>
      </c>
      <c r="BA48" s="127">
        <f t="shared" si="12"/>
        <v>0</v>
      </c>
      <c r="BB48" s="127">
        <f t="shared" si="13"/>
        <v>0</v>
      </c>
      <c r="BC48" s="127">
        <f t="shared" si="14"/>
        <v>0</v>
      </c>
      <c r="BD48" s="127">
        <f t="shared" si="15"/>
        <v>0</v>
      </c>
      <c r="BE48" s="127">
        <f t="shared" si="16"/>
        <v>0</v>
      </c>
      <c r="CA48" s="158">
        <v>1</v>
      </c>
      <c r="CB48" s="158">
        <v>7</v>
      </c>
      <c r="CZ48" s="127">
        <v>1.4E-3</v>
      </c>
    </row>
    <row r="49" spans="1:104" x14ac:dyDescent="0.2">
      <c r="A49" s="152">
        <v>30</v>
      </c>
      <c r="B49" s="153" t="s">
        <v>149</v>
      </c>
      <c r="C49" s="154" t="s">
        <v>150</v>
      </c>
      <c r="D49" s="155" t="s">
        <v>99</v>
      </c>
      <c r="E49" s="156">
        <v>3</v>
      </c>
      <c r="F49" s="210">
        <v>0</v>
      </c>
      <c r="G49" s="157">
        <f t="shared" si="11"/>
        <v>0</v>
      </c>
      <c r="O49" s="151">
        <v>2</v>
      </c>
      <c r="AA49" s="127">
        <v>1</v>
      </c>
      <c r="AB49" s="127">
        <v>7</v>
      </c>
      <c r="AC49" s="127">
        <v>7</v>
      </c>
      <c r="AZ49" s="127">
        <v>2</v>
      </c>
      <c r="BA49" s="127">
        <f t="shared" si="12"/>
        <v>0</v>
      </c>
      <c r="BB49" s="127">
        <f t="shared" si="13"/>
        <v>0</v>
      </c>
      <c r="BC49" s="127">
        <f t="shared" si="14"/>
        <v>0</v>
      </c>
      <c r="BD49" s="127">
        <f t="shared" si="15"/>
        <v>0</v>
      </c>
      <c r="BE49" s="127">
        <f t="shared" si="16"/>
        <v>0</v>
      </c>
      <c r="CA49" s="158">
        <v>1</v>
      </c>
      <c r="CB49" s="158">
        <v>7</v>
      </c>
      <c r="CZ49" s="127">
        <v>8.0000000000000007E-5</v>
      </c>
    </row>
    <row r="50" spans="1:104" x14ac:dyDescent="0.2">
      <c r="A50" s="152">
        <v>31</v>
      </c>
      <c r="B50" s="153" t="s">
        <v>151</v>
      </c>
      <c r="C50" s="154" t="s">
        <v>152</v>
      </c>
      <c r="D50" s="155" t="s">
        <v>138</v>
      </c>
      <c r="E50" s="156">
        <v>4</v>
      </c>
      <c r="F50" s="210">
        <v>0</v>
      </c>
      <c r="G50" s="157">
        <f t="shared" si="11"/>
        <v>0</v>
      </c>
      <c r="O50" s="151">
        <v>2</v>
      </c>
      <c r="AA50" s="127">
        <v>1</v>
      </c>
      <c r="AB50" s="127">
        <v>7</v>
      </c>
      <c r="AC50" s="127">
        <v>7</v>
      </c>
      <c r="AZ50" s="127">
        <v>2</v>
      </c>
      <c r="BA50" s="127">
        <f t="shared" si="12"/>
        <v>0</v>
      </c>
      <c r="BB50" s="127">
        <f t="shared" si="13"/>
        <v>0</v>
      </c>
      <c r="BC50" s="127">
        <f t="shared" si="14"/>
        <v>0</v>
      </c>
      <c r="BD50" s="127">
        <f t="shared" si="15"/>
        <v>0</v>
      </c>
      <c r="BE50" s="127">
        <f t="shared" si="16"/>
        <v>0</v>
      </c>
      <c r="CA50" s="158">
        <v>1</v>
      </c>
      <c r="CB50" s="158">
        <v>7</v>
      </c>
      <c r="CZ50" s="127">
        <v>2.4000000000000001E-4</v>
      </c>
    </row>
    <row r="51" spans="1:104" x14ac:dyDescent="0.2">
      <c r="A51" s="152">
        <v>32</v>
      </c>
      <c r="B51" s="153" t="s">
        <v>153</v>
      </c>
      <c r="C51" s="154" t="s">
        <v>154</v>
      </c>
      <c r="D51" s="155" t="s">
        <v>138</v>
      </c>
      <c r="E51" s="156">
        <v>4</v>
      </c>
      <c r="F51" s="210">
        <v>0</v>
      </c>
      <c r="G51" s="157">
        <f t="shared" si="11"/>
        <v>0</v>
      </c>
      <c r="O51" s="151">
        <v>2</v>
      </c>
      <c r="AA51" s="127">
        <v>1</v>
      </c>
      <c r="AB51" s="127">
        <v>7</v>
      </c>
      <c r="AC51" s="127">
        <v>7</v>
      </c>
      <c r="AZ51" s="127">
        <v>2</v>
      </c>
      <c r="BA51" s="127">
        <f t="shared" si="12"/>
        <v>0</v>
      </c>
      <c r="BB51" s="127">
        <f t="shared" si="13"/>
        <v>0</v>
      </c>
      <c r="BC51" s="127">
        <f t="shared" si="14"/>
        <v>0</v>
      </c>
      <c r="BD51" s="127">
        <f t="shared" si="15"/>
        <v>0</v>
      </c>
      <c r="BE51" s="127">
        <f t="shared" si="16"/>
        <v>0</v>
      </c>
      <c r="CA51" s="158">
        <v>1</v>
      </c>
      <c r="CB51" s="158">
        <v>7</v>
      </c>
      <c r="CZ51" s="127">
        <v>8.0000000000000007E-5</v>
      </c>
    </row>
    <row r="52" spans="1:104" x14ac:dyDescent="0.2">
      <c r="A52" s="152">
        <v>33</v>
      </c>
      <c r="B52" s="153" t="s">
        <v>155</v>
      </c>
      <c r="C52" s="154" t="s">
        <v>156</v>
      </c>
      <c r="D52" s="155" t="s">
        <v>138</v>
      </c>
      <c r="E52" s="156">
        <v>7</v>
      </c>
      <c r="F52" s="210">
        <v>0</v>
      </c>
      <c r="G52" s="157">
        <f t="shared" si="11"/>
        <v>0</v>
      </c>
      <c r="O52" s="151">
        <v>2</v>
      </c>
      <c r="AA52" s="127">
        <v>1</v>
      </c>
      <c r="AB52" s="127">
        <v>7</v>
      </c>
      <c r="AC52" s="127">
        <v>7</v>
      </c>
      <c r="AZ52" s="127">
        <v>2</v>
      </c>
      <c r="BA52" s="127">
        <f t="shared" si="12"/>
        <v>0</v>
      </c>
      <c r="BB52" s="127">
        <f t="shared" si="13"/>
        <v>0</v>
      </c>
      <c r="BC52" s="127">
        <f t="shared" si="14"/>
        <v>0</v>
      </c>
      <c r="BD52" s="127">
        <f t="shared" si="15"/>
        <v>0</v>
      </c>
      <c r="BE52" s="127">
        <f t="shared" si="16"/>
        <v>0</v>
      </c>
      <c r="CA52" s="158">
        <v>1</v>
      </c>
      <c r="CB52" s="158">
        <v>7</v>
      </c>
      <c r="CZ52" s="127">
        <v>0</v>
      </c>
    </row>
    <row r="53" spans="1:104" x14ac:dyDescent="0.2">
      <c r="A53" s="159"/>
      <c r="B53" s="161"/>
      <c r="C53" s="208" t="s">
        <v>143</v>
      </c>
      <c r="D53" s="209"/>
      <c r="E53" s="162">
        <v>4</v>
      </c>
      <c r="F53" s="163"/>
      <c r="G53" s="164"/>
      <c r="M53" s="160">
        <v>4</v>
      </c>
      <c r="O53" s="151"/>
    </row>
    <row r="54" spans="1:104" x14ac:dyDescent="0.2">
      <c r="A54" s="159"/>
      <c r="B54" s="161"/>
      <c r="C54" s="208" t="s">
        <v>157</v>
      </c>
      <c r="D54" s="209"/>
      <c r="E54" s="162">
        <v>3</v>
      </c>
      <c r="F54" s="163"/>
      <c r="G54" s="164"/>
      <c r="M54" s="160">
        <v>3</v>
      </c>
      <c r="O54" s="151"/>
    </row>
    <row r="55" spans="1:104" x14ac:dyDescent="0.2">
      <c r="A55" s="152">
        <v>34</v>
      </c>
      <c r="B55" s="153" t="s">
        <v>158</v>
      </c>
      <c r="C55" s="154" t="s">
        <v>159</v>
      </c>
      <c r="D55" s="155" t="s">
        <v>99</v>
      </c>
      <c r="E55" s="156">
        <v>4</v>
      </c>
      <c r="F55" s="210">
        <v>0</v>
      </c>
      <c r="G55" s="157">
        <f t="shared" ref="G55:G63" si="17">E55*F55</f>
        <v>0</v>
      </c>
      <c r="O55" s="151">
        <v>2</v>
      </c>
      <c r="AA55" s="127">
        <v>1</v>
      </c>
      <c r="AB55" s="127">
        <v>7</v>
      </c>
      <c r="AC55" s="127">
        <v>7</v>
      </c>
      <c r="AZ55" s="127">
        <v>2</v>
      </c>
      <c r="BA55" s="127">
        <f t="shared" ref="BA55:BA65" si="18">IF(AZ55=1,G55,0)</f>
        <v>0</v>
      </c>
      <c r="BB55" s="127">
        <f t="shared" ref="BB55:BB65" si="19">IF(AZ55=2,G55,0)</f>
        <v>0</v>
      </c>
      <c r="BC55" s="127">
        <f t="shared" ref="BC55:BC65" si="20">IF(AZ55=3,G55,0)</f>
        <v>0</v>
      </c>
      <c r="BD55" s="127">
        <f t="shared" ref="BD55:BD65" si="21">IF(AZ55=4,G55,0)</f>
        <v>0</v>
      </c>
      <c r="BE55" s="127">
        <f t="shared" ref="BE55:BE65" si="22">IF(AZ55=5,G55,0)</f>
        <v>0</v>
      </c>
      <c r="CA55" s="158">
        <v>1</v>
      </c>
      <c r="CB55" s="158">
        <v>7</v>
      </c>
      <c r="CZ55" s="127">
        <v>4.0000000000000003E-5</v>
      </c>
    </row>
    <row r="56" spans="1:104" x14ac:dyDescent="0.2">
      <c r="A56" s="152">
        <v>35</v>
      </c>
      <c r="B56" s="153" t="s">
        <v>160</v>
      </c>
      <c r="C56" s="154" t="s">
        <v>161</v>
      </c>
      <c r="D56" s="155" t="s">
        <v>99</v>
      </c>
      <c r="E56" s="156">
        <v>4</v>
      </c>
      <c r="F56" s="210">
        <v>0</v>
      </c>
      <c r="G56" s="157">
        <f t="shared" si="17"/>
        <v>0</v>
      </c>
      <c r="O56" s="151">
        <v>2</v>
      </c>
      <c r="AA56" s="127">
        <v>12</v>
      </c>
      <c r="AB56" s="127">
        <v>1</v>
      </c>
      <c r="AC56" s="127">
        <v>3</v>
      </c>
      <c r="AZ56" s="127">
        <v>2</v>
      </c>
      <c r="BA56" s="127">
        <f t="shared" si="18"/>
        <v>0</v>
      </c>
      <c r="BB56" s="127">
        <f t="shared" si="19"/>
        <v>0</v>
      </c>
      <c r="BC56" s="127">
        <f t="shared" si="20"/>
        <v>0</v>
      </c>
      <c r="BD56" s="127">
        <f t="shared" si="21"/>
        <v>0</v>
      </c>
      <c r="BE56" s="127">
        <f t="shared" si="22"/>
        <v>0</v>
      </c>
      <c r="CA56" s="158">
        <v>12</v>
      </c>
      <c r="CB56" s="158">
        <v>1</v>
      </c>
      <c r="CZ56" s="127">
        <v>1E-3</v>
      </c>
    </row>
    <row r="57" spans="1:104" x14ac:dyDescent="0.2">
      <c r="A57" s="152">
        <v>36</v>
      </c>
      <c r="B57" s="153" t="s">
        <v>162</v>
      </c>
      <c r="C57" s="154" t="s">
        <v>163</v>
      </c>
      <c r="D57" s="155" t="s">
        <v>99</v>
      </c>
      <c r="E57" s="156">
        <v>4</v>
      </c>
      <c r="F57" s="210">
        <v>0</v>
      </c>
      <c r="G57" s="157">
        <f t="shared" si="17"/>
        <v>0</v>
      </c>
      <c r="O57" s="151">
        <v>2</v>
      </c>
      <c r="AA57" s="127">
        <v>12</v>
      </c>
      <c r="AB57" s="127">
        <v>1</v>
      </c>
      <c r="AC57" s="127">
        <v>52</v>
      </c>
      <c r="AZ57" s="127">
        <v>2</v>
      </c>
      <c r="BA57" s="127">
        <f t="shared" si="18"/>
        <v>0</v>
      </c>
      <c r="BB57" s="127">
        <f t="shared" si="19"/>
        <v>0</v>
      </c>
      <c r="BC57" s="127">
        <f t="shared" si="20"/>
        <v>0</v>
      </c>
      <c r="BD57" s="127">
        <f t="shared" si="21"/>
        <v>0</v>
      </c>
      <c r="BE57" s="127">
        <f t="shared" si="22"/>
        <v>0</v>
      </c>
      <c r="CA57" s="158">
        <v>12</v>
      </c>
      <c r="CB57" s="158">
        <v>1</v>
      </c>
      <c r="CZ57" s="127">
        <v>0</v>
      </c>
    </row>
    <row r="58" spans="1:104" x14ac:dyDescent="0.2">
      <c r="A58" s="152">
        <v>37</v>
      </c>
      <c r="B58" s="153" t="s">
        <v>164</v>
      </c>
      <c r="C58" s="154" t="s">
        <v>165</v>
      </c>
      <c r="D58" s="155" t="s">
        <v>99</v>
      </c>
      <c r="E58" s="156">
        <v>4</v>
      </c>
      <c r="F58" s="210">
        <v>0</v>
      </c>
      <c r="G58" s="157">
        <f t="shared" si="17"/>
        <v>0</v>
      </c>
      <c r="O58" s="151">
        <v>2</v>
      </c>
      <c r="AA58" s="127">
        <v>12</v>
      </c>
      <c r="AB58" s="127">
        <v>1</v>
      </c>
      <c r="AC58" s="127">
        <v>4</v>
      </c>
      <c r="AZ58" s="127">
        <v>2</v>
      </c>
      <c r="BA58" s="127">
        <f t="shared" si="18"/>
        <v>0</v>
      </c>
      <c r="BB58" s="127">
        <f t="shared" si="19"/>
        <v>0</v>
      </c>
      <c r="BC58" s="127">
        <f t="shared" si="20"/>
        <v>0</v>
      </c>
      <c r="BD58" s="127">
        <f t="shared" si="21"/>
        <v>0</v>
      </c>
      <c r="BE58" s="127">
        <f t="shared" si="22"/>
        <v>0</v>
      </c>
      <c r="CA58" s="158">
        <v>12</v>
      </c>
      <c r="CB58" s="158">
        <v>1</v>
      </c>
      <c r="CZ58" s="127">
        <v>0</v>
      </c>
    </row>
    <row r="59" spans="1:104" x14ac:dyDescent="0.2">
      <c r="A59" s="152">
        <v>38</v>
      </c>
      <c r="B59" s="153" t="s">
        <v>166</v>
      </c>
      <c r="C59" s="154" t="s">
        <v>167</v>
      </c>
      <c r="D59" s="155" t="s">
        <v>99</v>
      </c>
      <c r="E59" s="156">
        <v>4</v>
      </c>
      <c r="F59" s="210">
        <v>0</v>
      </c>
      <c r="G59" s="157">
        <f t="shared" si="17"/>
        <v>0</v>
      </c>
      <c r="O59" s="151">
        <v>2</v>
      </c>
      <c r="AA59" s="127">
        <v>12</v>
      </c>
      <c r="AB59" s="127">
        <v>1</v>
      </c>
      <c r="AC59" s="127">
        <v>7</v>
      </c>
      <c r="AZ59" s="127">
        <v>2</v>
      </c>
      <c r="BA59" s="127">
        <f t="shared" si="18"/>
        <v>0</v>
      </c>
      <c r="BB59" s="127">
        <f t="shared" si="19"/>
        <v>0</v>
      </c>
      <c r="BC59" s="127">
        <f t="shared" si="20"/>
        <v>0</v>
      </c>
      <c r="BD59" s="127">
        <f t="shared" si="21"/>
        <v>0</v>
      </c>
      <c r="BE59" s="127">
        <f t="shared" si="22"/>
        <v>0</v>
      </c>
      <c r="CA59" s="158">
        <v>12</v>
      </c>
      <c r="CB59" s="158">
        <v>1</v>
      </c>
      <c r="CZ59" s="127">
        <v>0</v>
      </c>
    </row>
    <row r="60" spans="1:104" x14ac:dyDescent="0.2">
      <c r="A60" s="152">
        <v>39</v>
      </c>
      <c r="B60" s="153" t="s">
        <v>168</v>
      </c>
      <c r="C60" s="154" t="s">
        <v>169</v>
      </c>
      <c r="D60" s="155" t="s">
        <v>99</v>
      </c>
      <c r="E60" s="156">
        <v>4</v>
      </c>
      <c r="F60" s="210">
        <v>0</v>
      </c>
      <c r="G60" s="157">
        <f t="shared" si="17"/>
        <v>0</v>
      </c>
      <c r="O60" s="151">
        <v>2</v>
      </c>
      <c r="AA60" s="127">
        <v>12</v>
      </c>
      <c r="AB60" s="127">
        <v>1</v>
      </c>
      <c r="AC60" s="127">
        <v>8</v>
      </c>
      <c r="AZ60" s="127">
        <v>2</v>
      </c>
      <c r="BA60" s="127">
        <f t="shared" si="18"/>
        <v>0</v>
      </c>
      <c r="BB60" s="127">
        <f t="shared" si="19"/>
        <v>0</v>
      </c>
      <c r="BC60" s="127">
        <f t="shared" si="20"/>
        <v>0</v>
      </c>
      <c r="BD60" s="127">
        <f t="shared" si="21"/>
        <v>0</v>
      </c>
      <c r="BE60" s="127">
        <f t="shared" si="22"/>
        <v>0</v>
      </c>
      <c r="CA60" s="158">
        <v>12</v>
      </c>
      <c r="CB60" s="158">
        <v>1</v>
      </c>
      <c r="CZ60" s="127">
        <v>1E-3</v>
      </c>
    </row>
    <row r="61" spans="1:104" x14ac:dyDescent="0.2">
      <c r="A61" s="152">
        <v>40</v>
      </c>
      <c r="B61" s="153" t="s">
        <v>170</v>
      </c>
      <c r="C61" s="154" t="s">
        <v>171</v>
      </c>
      <c r="D61" s="155" t="s">
        <v>99</v>
      </c>
      <c r="E61" s="156">
        <v>4</v>
      </c>
      <c r="F61" s="210">
        <v>0</v>
      </c>
      <c r="G61" s="157">
        <f t="shared" si="17"/>
        <v>0</v>
      </c>
      <c r="O61" s="151">
        <v>2</v>
      </c>
      <c r="AA61" s="127">
        <v>12</v>
      </c>
      <c r="AB61" s="127">
        <v>1</v>
      </c>
      <c r="AC61" s="127">
        <v>9</v>
      </c>
      <c r="AZ61" s="127">
        <v>2</v>
      </c>
      <c r="BA61" s="127">
        <f t="shared" si="18"/>
        <v>0</v>
      </c>
      <c r="BB61" s="127">
        <f t="shared" si="19"/>
        <v>0</v>
      </c>
      <c r="BC61" s="127">
        <f t="shared" si="20"/>
        <v>0</v>
      </c>
      <c r="BD61" s="127">
        <f t="shared" si="21"/>
        <v>0</v>
      </c>
      <c r="BE61" s="127">
        <f t="shared" si="22"/>
        <v>0</v>
      </c>
      <c r="CA61" s="158">
        <v>12</v>
      </c>
      <c r="CB61" s="158">
        <v>1</v>
      </c>
      <c r="CZ61" s="127">
        <v>1E-3</v>
      </c>
    </row>
    <row r="62" spans="1:104" x14ac:dyDescent="0.2">
      <c r="A62" s="152">
        <v>41</v>
      </c>
      <c r="B62" s="153" t="s">
        <v>172</v>
      </c>
      <c r="C62" s="154" t="s">
        <v>173</v>
      </c>
      <c r="D62" s="155" t="s">
        <v>99</v>
      </c>
      <c r="E62" s="156">
        <v>4</v>
      </c>
      <c r="F62" s="210">
        <v>0</v>
      </c>
      <c r="G62" s="157">
        <f t="shared" si="17"/>
        <v>0</v>
      </c>
      <c r="O62" s="151">
        <v>2</v>
      </c>
      <c r="AA62" s="127">
        <v>12</v>
      </c>
      <c r="AB62" s="127">
        <v>1</v>
      </c>
      <c r="AC62" s="127">
        <v>10</v>
      </c>
      <c r="AZ62" s="127">
        <v>2</v>
      </c>
      <c r="BA62" s="127">
        <f t="shared" si="18"/>
        <v>0</v>
      </c>
      <c r="BB62" s="127">
        <f t="shared" si="19"/>
        <v>0</v>
      </c>
      <c r="BC62" s="127">
        <f t="shared" si="20"/>
        <v>0</v>
      </c>
      <c r="BD62" s="127">
        <f t="shared" si="21"/>
        <v>0</v>
      </c>
      <c r="BE62" s="127">
        <f t="shared" si="22"/>
        <v>0</v>
      </c>
      <c r="CA62" s="158">
        <v>12</v>
      </c>
      <c r="CB62" s="158">
        <v>1</v>
      </c>
      <c r="CZ62" s="127">
        <v>1E-3</v>
      </c>
    </row>
    <row r="63" spans="1:104" x14ac:dyDescent="0.2">
      <c r="A63" s="152">
        <v>42</v>
      </c>
      <c r="B63" s="153" t="s">
        <v>174</v>
      </c>
      <c r="C63" s="154" t="s">
        <v>175</v>
      </c>
      <c r="D63" s="155" t="s">
        <v>99</v>
      </c>
      <c r="E63" s="156">
        <v>4</v>
      </c>
      <c r="F63" s="210">
        <v>0</v>
      </c>
      <c r="G63" s="157">
        <f t="shared" si="17"/>
        <v>0</v>
      </c>
      <c r="O63" s="151">
        <v>2</v>
      </c>
      <c r="AA63" s="127">
        <v>12</v>
      </c>
      <c r="AB63" s="127">
        <v>1</v>
      </c>
      <c r="AC63" s="127">
        <v>11</v>
      </c>
      <c r="AZ63" s="127">
        <v>2</v>
      </c>
      <c r="BA63" s="127">
        <f t="shared" si="18"/>
        <v>0</v>
      </c>
      <c r="BB63" s="127">
        <f t="shared" si="19"/>
        <v>0</v>
      </c>
      <c r="BC63" s="127">
        <f t="shared" si="20"/>
        <v>0</v>
      </c>
      <c r="BD63" s="127">
        <f t="shared" si="21"/>
        <v>0</v>
      </c>
      <c r="BE63" s="127">
        <f t="shared" si="22"/>
        <v>0</v>
      </c>
      <c r="CA63" s="158">
        <v>12</v>
      </c>
      <c r="CB63" s="158">
        <v>1</v>
      </c>
      <c r="CZ63" s="127">
        <v>0</v>
      </c>
    </row>
    <row r="64" spans="1:104" x14ac:dyDescent="0.2">
      <c r="A64" s="152">
        <v>43</v>
      </c>
      <c r="B64" s="153" t="s">
        <v>176</v>
      </c>
      <c r="C64" s="154" t="s">
        <v>177</v>
      </c>
      <c r="D64" s="155" t="s">
        <v>56</v>
      </c>
      <c r="E64" s="156">
        <v>0.34</v>
      </c>
      <c r="F64" s="210">
        <f>SUM(G42:G63)</f>
        <v>0</v>
      </c>
      <c r="G64" s="157">
        <f>E64*F64*0.01</f>
        <v>0</v>
      </c>
      <c r="O64" s="151">
        <v>2</v>
      </c>
      <c r="AA64" s="127">
        <v>7</v>
      </c>
      <c r="AB64" s="127">
        <v>1002</v>
      </c>
      <c r="AC64" s="127">
        <v>5</v>
      </c>
      <c r="AZ64" s="127">
        <v>2</v>
      </c>
      <c r="BA64" s="127">
        <f t="shared" si="18"/>
        <v>0</v>
      </c>
      <c r="BB64" s="127">
        <f t="shared" si="19"/>
        <v>0</v>
      </c>
      <c r="BC64" s="127">
        <f t="shared" si="20"/>
        <v>0</v>
      </c>
      <c r="BD64" s="127">
        <f t="shared" si="21"/>
        <v>0</v>
      </c>
      <c r="BE64" s="127">
        <f t="shared" si="22"/>
        <v>0</v>
      </c>
      <c r="CA64" s="158">
        <v>7</v>
      </c>
      <c r="CB64" s="158">
        <v>1002</v>
      </c>
      <c r="CZ64" s="127">
        <v>0</v>
      </c>
    </row>
    <row r="65" spans="1:104" x14ac:dyDescent="0.2">
      <c r="A65" s="152">
        <v>44</v>
      </c>
      <c r="B65" s="153" t="s">
        <v>178</v>
      </c>
      <c r="C65" s="154" t="s">
        <v>179</v>
      </c>
      <c r="D65" s="155" t="s">
        <v>180</v>
      </c>
      <c r="E65" s="156">
        <v>30</v>
      </c>
      <c r="F65" s="210">
        <v>0</v>
      </c>
      <c r="G65" s="157">
        <f>E65*F65</f>
        <v>0</v>
      </c>
      <c r="O65" s="151">
        <v>2</v>
      </c>
      <c r="AA65" s="127">
        <v>10</v>
      </c>
      <c r="AB65" s="127">
        <v>0</v>
      </c>
      <c r="AC65" s="127">
        <v>8</v>
      </c>
      <c r="AZ65" s="127">
        <v>5</v>
      </c>
      <c r="BA65" s="127">
        <f t="shared" si="18"/>
        <v>0</v>
      </c>
      <c r="BB65" s="127">
        <f t="shared" si="19"/>
        <v>0</v>
      </c>
      <c r="BC65" s="127">
        <f t="shared" si="20"/>
        <v>0</v>
      </c>
      <c r="BD65" s="127">
        <f t="shared" si="21"/>
        <v>0</v>
      </c>
      <c r="BE65" s="127">
        <f t="shared" si="22"/>
        <v>0</v>
      </c>
      <c r="CA65" s="158">
        <v>10</v>
      </c>
      <c r="CB65" s="158">
        <v>0</v>
      </c>
      <c r="CZ65" s="127">
        <v>0</v>
      </c>
    </row>
    <row r="66" spans="1:104" x14ac:dyDescent="0.2">
      <c r="A66" s="165"/>
      <c r="B66" s="166" t="s">
        <v>66</v>
      </c>
      <c r="C66" s="167" t="str">
        <f>CONCATENATE(B41," ",C41)</f>
        <v>725 Zařizovací předměty</v>
      </c>
      <c r="D66" s="168"/>
      <c r="E66" s="169"/>
      <c r="F66" s="170"/>
      <c r="G66" s="171">
        <f>SUM(G41:G65)</f>
        <v>0</v>
      </c>
      <c r="O66" s="151">
        <v>4</v>
      </c>
      <c r="BA66" s="172">
        <f>SUM(BA41:BA65)</f>
        <v>0</v>
      </c>
      <c r="BB66" s="172">
        <f>SUM(BB41:BB65)</f>
        <v>0</v>
      </c>
      <c r="BC66" s="172">
        <f>SUM(BC41:BC65)</f>
        <v>0</v>
      </c>
      <c r="BD66" s="172">
        <f>SUM(BD41:BD65)</f>
        <v>0</v>
      </c>
      <c r="BE66" s="172">
        <f>SUM(BE41:BE65)</f>
        <v>0</v>
      </c>
    </row>
    <row r="67" spans="1:104" x14ac:dyDescent="0.2">
      <c r="A67" s="144" t="s">
        <v>65</v>
      </c>
      <c r="B67" s="145" t="s">
        <v>181</v>
      </c>
      <c r="C67" s="146" t="s">
        <v>182</v>
      </c>
      <c r="D67" s="147"/>
      <c r="E67" s="148"/>
      <c r="F67" s="148"/>
      <c r="G67" s="149"/>
      <c r="H67" s="150"/>
      <c r="I67" s="150"/>
      <c r="O67" s="151">
        <v>1</v>
      </c>
    </row>
    <row r="68" spans="1:104" x14ac:dyDescent="0.2">
      <c r="A68" s="152">
        <v>45</v>
      </c>
      <c r="B68" s="153" t="s">
        <v>183</v>
      </c>
      <c r="C68" s="154" t="s">
        <v>184</v>
      </c>
      <c r="D68" s="155" t="s">
        <v>90</v>
      </c>
      <c r="E68" s="156">
        <v>0.83845999999999998</v>
      </c>
      <c r="F68" s="210"/>
      <c r="G68" s="157">
        <f t="shared" ref="G68:G75" si="23">E68*F68</f>
        <v>0</v>
      </c>
      <c r="O68" s="151">
        <v>2</v>
      </c>
      <c r="AA68" s="127">
        <v>8</v>
      </c>
      <c r="AB68" s="127">
        <v>0</v>
      </c>
      <c r="AC68" s="127">
        <v>3</v>
      </c>
      <c r="AZ68" s="127">
        <v>1</v>
      </c>
      <c r="BA68" s="127">
        <f t="shared" ref="BA68:BA75" si="24">IF(AZ68=1,G68,0)</f>
        <v>0</v>
      </c>
      <c r="BB68" s="127">
        <f t="shared" ref="BB68:BB75" si="25">IF(AZ68=2,G68,0)</f>
        <v>0</v>
      </c>
      <c r="BC68" s="127">
        <f t="shared" ref="BC68:BC75" si="26">IF(AZ68=3,G68,0)</f>
        <v>0</v>
      </c>
      <c r="BD68" s="127">
        <f t="shared" ref="BD68:BD75" si="27">IF(AZ68=4,G68,0)</f>
        <v>0</v>
      </c>
      <c r="BE68" s="127">
        <f t="shared" ref="BE68:BE75" si="28">IF(AZ68=5,G68,0)</f>
        <v>0</v>
      </c>
      <c r="CA68" s="158">
        <v>8</v>
      </c>
      <c r="CB68" s="158">
        <v>0</v>
      </c>
      <c r="CZ68" s="127">
        <v>0</v>
      </c>
    </row>
    <row r="69" spans="1:104" x14ac:dyDescent="0.2">
      <c r="A69" s="152">
        <v>46</v>
      </c>
      <c r="B69" s="153" t="s">
        <v>185</v>
      </c>
      <c r="C69" s="154" t="s">
        <v>186</v>
      </c>
      <c r="D69" s="155" t="s">
        <v>90</v>
      </c>
      <c r="E69" s="156">
        <v>3.3538399999999999</v>
      </c>
      <c r="F69" s="210"/>
      <c r="G69" s="157">
        <f t="shared" si="23"/>
        <v>0</v>
      </c>
      <c r="O69" s="151">
        <v>2</v>
      </c>
      <c r="AA69" s="127">
        <v>8</v>
      </c>
      <c r="AB69" s="127">
        <v>0</v>
      </c>
      <c r="AC69" s="127">
        <v>3</v>
      </c>
      <c r="AZ69" s="127">
        <v>1</v>
      </c>
      <c r="BA69" s="127">
        <f t="shared" si="24"/>
        <v>0</v>
      </c>
      <c r="BB69" s="127">
        <f t="shared" si="25"/>
        <v>0</v>
      </c>
      <c r="BC69" s="127">
        <f t="shared" si="26"/>
        <v>0</v>
      </c>
      <c r="BD69" s="127">
        <f t="shared" si="27"/>
        <v>0</v>
      </c>
      <c r="BE69" s="127">
        <f t="shared" si="28"/>
        <v>0</v>
      </c>
      <c r="CA69" s="158">
        <v>8</v>
      </c>
      <c r="CB69" s="158">
        <v>0</v>
      </c>
      <c r="CZ69" s="127">
        <v>0</v>
      </c>
    </row>
    <row r="70" spans="1:104" x14ac:dyDescent="0.2">
      <c r="A70" s="152">
        <v>47</v>
      </c>
      <c r="B70" s="153" t="s">
        <v>187</v>
      </c>
      <c r="C70" s="154" t="s">
        <v>188</v>
      </c>
      <c r="D70" s="155" t="s">
        <v>90</v>
      </c>
      <c r="E70" s="156">
        <v>0.83845999999999998</v>
      </c>
      <c r="F70" s="210">
        <v>0</v>
      </c>
      <c r="G70" s="157">
        <f t="shared" si="23"/>
        <v>0</v>
      </c>
      <c r="O70" s="151">
        <v>2</v>
      </c>
      <c r="AA70" s="127">
        <v>8</v>
      </c>
      <c r="AB70" s="127">
        <v>1</v>
      </c>
      <c r="AC70" s="127">
        <v>3</v>
      </c>
      <c r="AZ70" s="127">
        <v>1</v>
      </c>
      <c r="BA70" s="127">
        <f t="shared" si="24"/>
        <v>0</v>
      </c>
      <c r="BB70" s="127">
        <f t="shared" si="25"/>
        <v>0</v>
      </c>
      <c r="BC70" s="127">
        <f t="shared" si="26"/>
        <v>0</v>
      </c>
      <c r="BD70" s="127">
        <f t="shared" si="27"/>
        <v>0</v>
      </c>
      <c r="BE70" s="127">
        <f t="shared" si="28"/>
        <v>0</v>
      </c>
      <c r="CA70" s="158">
        <v>8</v>
      </c>
      <c r="CB70" s="158">
        <v>1</v>
      </c>
      <c r="CZ70" s="127">
        <v>0</v>
      </c>
    </row>
    <row r="71" spans="1:104" x14ac:dyDescent="0.2">
      <c r="A71" s="152">
        <v>48</v>
      </c>
      <c r="B71" s="153" t="s">
        <v>189</v>
      </c>
      <c r="C71" s="154" t="s">
        <v>190</v>
      </c>
      <c r="D71" s="155" t="s">
        <v>90</v>
      </c>
      <c r="E71" s="156">
        <v>0.83845999999999998</v>
      </c>
      <c r="F71" s="210">
        <v>0</v>
      </c>
      <c r="G71" s="157">
        <f t="shared" si="23"/>
        <v>0</v>
      </c>
      <c r="O71" s="151">
        <v>2</v>
      </c>
      <c r="AA71" s="127">
        <v>8</v>
      </c>
      <c r="AB71" s="127">
        <v>0</v>
      </c>
      <c r="AC71" s="127">
        <v>3</v>
      </c>
      <c r="AZ71" s="127">
        <v>1</v>
      </c>
      <c r="BA71" s="127">
        <f t="shared" si="24"/>
        <v>0</v>
      </c>
      <c r="BB71" s="127">
        <f t="shared" si="25"/>
        <v>0</v>
      </c>
      <c r="BC71" s="127">
        <f t="shared" si="26"/>
        <v>0</v>
      </c>
      <c r="BD71" s="127">
        <f t="shared" si="27"/>
        <v>0</v>
      </c>
      <c r="BE71" s="127">
        <f t="shared" si="28"/>
        <v>0</v>
      </c>
      <c r="CA71" s="158">
        <v>8</v>
      </c>
      <c r="CB71" s="158">
        <v>0</v>
      </c>
      <c r="CZ71" s="127">
        <v>0</v>
      </c>
    </row>
    <row r="72" spans="1:104" x14ac:dyDescent="0.2">
      <c r="A72" s="152">
        <v>49</v>
      </c>
      <c r="B72" s="153" t="s">
        <v>191</v>
      </c>
      <c r="C72" s="154" t="s">
        <v>192</v>
      </c>
      <c r="D72" s="155" t="s">
        <v>90</v>
      </c>
      <c r="E72" s="156">
        <v>0.83845999999999998</v>
      </c>
      <c r="F72" s="210">
        <v>0</v>
      </c>
      <c r="G72" s="157">
        <f t="shared" si="23"/>
        <v>0</v>
      </c>
      <c r="O72" s="151">
        <v>2</v>
      </c>
      <c r="AA72" s="127">
        <v>8</v>
      </c>
      <c r="AB72" s="127">
        <v>0</v>
      </c>
      <c r="AC72" s="127">
        <v>3</v>
      </c>
      <c r="AZ72" s="127">
        <v>1</v>
      </c>
      <c r="BA72" s="127">
        <f t="shared" si="24"/>
        <v>0</v>
      </c>
      <c r="BB72" s="127">
        <f t="shared" si="25"/>
        <v>0</v>
      </c>
      <c r="BC72" s="127">
        <f t="shared" si="26"/>
        <v>0</v>
      </c>
      <c r="BD72" s="127">
        <f t="shared" si="27"/>
        <v>0</v>
      </c>
      <c r="BE72" s="127">
        <f t="shared" si="28"/>
        <v>0</v>
      </c>
      <c r="CA72" s="158">
        <v>8</v>
      </c>
      <c r="CB72" s="158">
        <v>0</v>
      </c>
      <c r="CZ72" s="127">
        <v>0</v>
      </c>
    </row>
    <row r="73" spans="1:104" x14ac:dyDescent="0.2">
      <c r="A73" s="152">
        <v>50</v>
      </c>
      <c r="B73" s="153" t="s">
        <v>193</v>
      </c>
      <c r="C73" s="154" t="s">
        <v>194</v>
      </c>
      <c r="D73" s="155" t="s">
        <v>90</v>
      </c>
      <c r="E73" s="156">
        <v>20.12304</v>
      </c>
      <c r="F73" s="210">
        <v>0</v>
      </c>
      <c r="G73" s="157">
        <f t="shared" si="23"/>
        <v>0</v>
      </c>
      <c r="O73" s="151">
        <v>2</v>
      </c>
      <c r="AA73" s="127">
        <v>8</v>
      </c>
      <c r="AB73" s="127">
        <v>0</v>
      </c>
      <c r="AC73" s="127">
        <v>3</v>
      </c>
      <c r="AZ73" s="127">
        <v>1</v>
      </c>
      <c r="BA73" s="127">
        <f t="shared" si="24"/>
        <v>0</v>
      </c>
      <c r="BB73" s="127">
        <f t="shared" si="25"/>
        <v>0</v>
      </c>
      <c r="BC73" s="127">
        <f t="shared" si="26"/>
        <v>0</v>
      </c>
      <c r="BD73" s="127">
        <f t="shared" si="27"/>
        <v>0</v>
      </c>
      <c r="BE73" s="127">
        <f t="shared" si="28"/>
        <v>0</v>
      </c>
      <c r="CA73" s="158">
        <v>8</v>
      </c>
      <c r="CB73" s="158">
        <v>0</v>
      </c>
      <c r="CZ73" s="127">
        <v>0</v>
      </c>
    </row>
    <row r="74" spans="1:104" x14ac:dyDescent="0.2">
      <c r="A74" s="152">
        <v>51</v>
      </c>
      <c r="B74" s="153" t="s">
        <v>195</v>
      </c>
      <c r="C74" s="154" t="s">
        <v>196</v>
      </c>
      <c r="D74" s="155" t="s">
        <v>90</v>
      </c>
      <c r="E74" s="156">
        <v>0.83845999999999998</v>
      </c>
      <c r="F74" s="210">
        <v>0</v>
      </c>
      <c r="G74" s="157">
        <f t="shared" si="23"/>
        <v>0</v>
      </c>
      <c r="O74" s="151">
        <v>2</v>
      </c>
      <c r="AA74" s="127">
        <v>8</v>
      </c>
      <c r="AB74" s="127">
        <v>0</v>
      </c>
      <c r="AC74" s="127">
        <v>3</v>
      </c>
      <c r="AZ74" s="127">
        <v>1</v>
      </c>
      <c r="BA74" s="127">
        <f t="shared" si="24"/>
        <v>0</v>
      </c>
      <c r="BB74" s="127">
        <f t="shared" si="25"/>
        <v>0</v>
      </c>
      <c r="BC74" s="127">
        <f t="shared" si="26"/>
        <v>0</v>
      </c>
      <c r="BD74" s="127">
        <f t="shared" si="27"/>
        <v>0</v>
      </c>
      <c r="BE74" s="127">
        <f t="shared" si="28"/>
        <v>0</v>
      </c>
      <c r="CA74" s="158">
        <v>8</v>
      </c>
      <c r="CB74" s="158">
        <v>0</v>
      </c>
      <c r="CZ74" s="127">
        <v>0</v>
      </c>
    </row>
    <row r="75" spans="1:104" x14ac:dyDescent="0.2">
      <c r="A75" s="152">
        <v>52</v>
      </c>
      <c r="B75" s="153" t="s">
        <v>197</v>
      </c>
      <c r="C75" s="154" t="s">
        <v>198</v>
      </c>
      <c r="D75" s="155" t="s">
        <v>90</v>
      </c>
      <c r="E75" s="156">
        <v>0.83845999999999998</v>
      </c>
      <c r="F75" s="210">
        <v>0</v>
      </c>
      <c r="G75" s="157">
        <f t="shared" si="23"/>
        <v>0</v>
      </c>
      <c r="O75" s="151">
        <v>2</v>
      </c>
      <c r="AA75" s="127">
        <v>8</v>
      </c>
      <c r="AB75" s="127">
        <v>0</v>
      </c>
      <c r="AC75" s="127">
        <v>3</v>
      </c>
      <c r="AZ75" s="127">
        <v>1</v>
      </c>
      <c r="BA75" s="127">
        <f t="shared" si="24"/>
        <v>0</v>
      </c>
      <c r="BB75" s="127">
        <f t="shared" si="25"/>
        <v>0</v>
      </c>
      <c r="BC75" s="127">
        <f t="shared" si="26"/>
        <v>0</v>
      </c>
      <c r="BD75" s="127">
        <f t="shared" si="27"/>
        <v>0</v>
      </c>
      <c r="BE75" s="127">
        <f t="shared" si="28"/>
        <v>0</v>
      </c>
      <c r="CA75" s="158">
        <v>8</v>
      </c>
      <c r="CB75" s="158">
        <v>0</v>
      </c>
      <c r="CZ75" s="127">
        <v>0</v>
      </c>
    </row>
    <row r="76" spans="1:104" x14ac:dyDescent="0.2">
      <c r="A76" s="165"/>
      <c r="B76" s="166" t="s">
        <v>66</v>
      </c>
      <c r="C76" s="167" t="str">
        <f>CONCATENATE(B67," ",C67)</f>
        <v>D96 Přesuny suti a vybouraných hmot</v>
      </c>
      <c r="D76" s="168"/>
      <c r="E76" s="169"/>
      <c r="F76" s="170"/>
      <c r="G76" s="171">
        <f>SUM(G67:G75)</f>
        <v>0</v>
      </c>
      <c r="O76" s="151">
        <v>4</v>
      </c>
      <c r="BA76" s="172">
        <f>SUM(BA67:BA75)</f>
        <v>0</v>
      </c>
      <c r="BB76" s="172">
        <f>SUM(BB67:BB75)</f>
        <v>0</v>
      </c>
      <c r="BC76" s="172">
        <f>SUM(BC67:BC75)</f>
        <v>0</v>
      </c>
      <c r="BD76" s="172">
        <f>SUM(BD67:BD75)</f>
        <v>0</v>
      </c>
      <c r="BE76" s="172">
        <f>SUM(BE67:BE75)</f>
        <v>0</v>
      </c>
    </row>
    <row r="77" spans="1:104" x14ac:dyDescent="0.2">
      <c r="E77" s="127"/>
    </row>
    <row r="78" spans="1:104" x14ac:dyDescent="0.2">
      <c r="E78" s="127"/>
    </row>
    <row r="79" spans="1:104" x14ac:dyDescent="0.2">
      <c r="E79" s="127"/>
    </row>
    <row r="80" spans="1:104" x14ac:dyDescent="0.2">
      <c r="E80" s="127"/>
    </row>
    <row r="81" spans="5:5" x14ac:dyDescent="0.2">
      <c r="E81" s="127"/>
    </row>
    <row r="82" spans="5:5" x14ac:dyDescent="0.2">
      <c r="E82" s="127"/>
    </row>
    <row r="83" spans="5:5" x14ac:dyDescent="0.2">
      <c r="E83" s="127"/>
    </row>
    <row r="84" spans="5:5" x14ac:dyDescent="0.2">
      <c r="E84" s="127"/>
    </row>
    <row r="85" spans="5:5" x14ac:dyDescent="0.2">
      <c r="E85" s="127"/>
    </row>
    <row r="86" spans="5:5" x14ac:dyDescent="0.2">
      <c r="E86" s="127"/>
    </row>
    <row r="87" spans="5:5" x14ac:dyDescent="0.2">
      <c r="E87" s="127"/>
    </row>
    <row r="88" spans="5:5" x14ac:dyDescent="0.2">
      <c r="E88" s="127"/>
    </row>
    <row r="89" spans="5:5" x14ac:dyDescent="0.2">
      <c r="E89" s="127"/>
    </row>
    <row r="90" spans="5:5" x14ac:dyDescent="0.2">
      <c r="E90" s="127"/>
    </row>
    <row r="91" spans="5:5" x14ac:dyDescent="0.2">
      <c r="E91" s="127"/>
    </row>
    <row r="92" spans="5:5" x14ac:dyDescent="0.2">
      <c r="E92" s="127"/>
    </row>
    <row r="93" spans="5:5" x14ac:dyDescent="0.2">
      <c r="E93" s="127"/>
    </row>
    <row r="94" spans="5:5" x14ac:dyDescent="0.2">
      <c r="E94" s="127"/>
    </row>
    <row r="95" spans="5:5" x14ac:dyDescent="0.2">
      <c r="E95" s="127"/>
    </row>
    <row r="96" spans="5:5" x14ac:dyDescent="0.2">
      <c r="E96" s="127"/>
    </row>
    <row r="97" spans="1:7" x14ac:dyDescent="0.2">
      <c r="E97" s="127"/>
    </row>
    <row r="98" spans="1:7" x14ac:dyDescent="0.2">
      <c r="E98" s="127"/>
    </row>
    <row r="99" spans="1:7" x14ac:dyDescent="0.2">
      <c r="E99" s="127"/>
    </row>
    <row r="100" spans="1:7" x14ac:dyDescent="0.2">
      <c r="A100" s="173"/>
      <c r="B100" s="173"/>
      <c r="C100" s="173"/>
      <c r="D100" s="173"/>
      <c r="E100" s="173"/>
      <c r="F100" s="173"/>
      <c r="G100" s="173"/>
    </row>
    <row r="101" spans="1:7" x14ac:dyDescent="0.2">
      <c r="A101" s="173"/>
      <c r="B101" s="173"/>
      <c r="C101" s="173"/>
      <c r="D101" s="173"/>
      <c r="E101" s="173"/>
      <c r="F101" s="173"/>
      <c r="G101" s="173"/>
    </row>
    <row r="102" spans="1:7" x14ac:dyDescent="0.2">
      <c r="A102" s="173"/>
      <c r="B102" s="173"/>
      <c r="C102" s="173"/>
      <c r="D102" s="173"/>
      <c r="E102" s="173"/>
      <c r="F102" s="173"/>
      <c r="G102" s="173"/>
    </row>
    <row r="103" spans="1:7" x14ac:dyDescent="0.2">
      <c r="A103" s="173"/>
      <c r="B103" s="173"/>
      <c r="C103" s="173"/>
      <c r="D103" s="173"/>
      <c r="E103" s="173"/>
      <c r="F103" s="173"/>
      <c r="G103" s="173"/>
    </row>
    <row r="104" spans="1:7" x14ac:dyDescent="0.2">
      <c r="E104" s="127"/>
    </row>
    <row r="105" spans="1:7" x14ac:dyDescent="0.2">
      <c r="E105" s="127"/>
    </row>
    <row r="106" spans="1:7" x14ac:dyDescent="0.2">
      <c r="E106" s="127"/>
    </row>
    <row r="107" spans="1:7" x14ac:dyDescent="0.2">
      <c r="E107" s="127"/>
    </row>
    <row r="108" spans="1:7" x14ac:dyDescent="0.2">
      <c r="E108" s="127"/>
    </row>
    <row r="109" spans="1:7" x14ac:dyDescent="0.2">
      <c r="E109" s="127"/>
    </row>
    <row r="110" spans="1:7" x14ac:dyDescent="0.2">
      <c r="E110" s="127"/>
    </row>
    <row r="111" spans="1:7" x14ac:dyDescent="0.2">
      <c r="E111" s="127"/>
    </row>
    <row r="112" spans="1:7" x14ac:dyDescent="0.2">
      <c r="E112" s="127"/>
    </row>
    <row r="113" spans="5:5" x14ac:dyDescent="0.2">
      <c r="E113" s="127"/>
    </row>
    <row r="114" spans="5:5" x14ac:dyDescent="0.2">
      <c r="E114" s="127"/>
    </row>
    <row r="115" spans="5:5" x14ac:dyDescent="0.2">
      <c r="E115" s="127"/>
    </row>
    <row r="116" spans="5:5" x14ac:dyDescent="0.2">
      <c r="E116" s="127"/>
    </row>
    <row r="117" spans="5:5" x14ac:dyDescent="0.2">
      <c r="E117" s="127"/>
    </row>
    <row r="118" spans="5:5" x14ac:dyDescent="0.2">
      <c r="E118" s="127"/>
    </row>
    <row r="119" spans="5:5" x14ac:dyDescent="0.2">
      <c r="E119" s="127"/>
    </row>
    <row r="120" spans="5:5" x14ac:dyDescent="0.2">
      <c r="E120" s="127"/>
    </row>
    <row r="121" spans="5:5" x14ac:dyDescent="0.2">
      <c r="E121" s="127"/>
    </row>
    <row r="122" spans="5:5" x14ac:dyDescent="0.2">
      <c r="E122" s="127"/>
    </row>
    <row r="123" spans="5:5" x14ac:dyDescent="0.2">
      <c r="E123" s="127"/>
    </row>
    <row r="124" spans="5:5" x14ac:dyDescent="0.2">
      <c r="E124" s="127"/>
    </row>
    <row r="125" spans="5:5" x14ac:dyDescent="0.2">
      <c r="E125" s="127"/>
    </row>
    <row r="126" spans="5:5" x14ac:dyDescent="0.2">
      <c r="E126" s="127"/>
    </row>
    <row r="127" spans="5:5" x14ac:dyDescent="0.2">
      <c r="E127" s="127"/>
    </row>
    <row r="128" spans="5:5" x14ac:dyDescent="0.2">
      <c r="E128" s="127"/>
    </row>
    <row r="129" spans="1:7" x14ac:dyDescent="0.2">
      <c r="E129" s="127"/>
    </row>
    <row r="130" spans="1:7" x14ac:dyDescent="0.2">
      <c r="E130" s="127"/>
    </row>
    <row r="131" spans="1:7" x14ac:dyDescent="0.2">
      <c r="E131" s="127"/>
    </row>
    <row r="132" spans="1:7" x14ac:dyDescent="0.2">
      <c r="E132" s="127"/>
    </row>
    <row r="133" spans="1:7" x14ac:dyDescent="0.2">
      <c r="E133" s="127"/>
    </row>
    <row r="134" spans="1:7" x14ac:dyDescent="0.2">
      <c r="E134" s="127"/>
    </row>
    <row r="135" spans="1:7" x14ac:dyDescent="0.2">
      <c r="A135" s="174"/>
      <c r="B135" s="174"/>
    </row>
    <row r="136" spans="1:7" x14ac:dyDescent="0.2">
      <c r="A136" s="173"/>
      <c r="B136" s="173"/>
      <c r="C136" s="176"/>
      <c r="D136" s="176"/>
      <c r="E136" s="177"/>
      <c r="F136" s="176"/>
      <c r="G136" s="178"/>
    </row>
    <row r="137" spans="1:7" x14ac:dyDescent="0.2">
      <c r="A137" s="179"/>
      <c r="B137" s="179"/>
      <c r="C137" s="173"/>
      <c r="D137" s="173"/>
      <c r="E137" s="180"/>
      <c r="F137" s="173"/>
      <c r="G137" s="173"/>
    </row>
    <row r="138" spans="1:7" x14ac:dyDescent="0.2">
      <c r="A138" s="173"/>
      <c r="B138" s="173"/>
      <c r="C138" s="173"/>
      <c r="D138" s="173"/>
      <c r="E138" s="180"/>
      <c r="F138" s="173"/>
      <c r="G138" s="173"/>
    </row>
    <row r="139" spans="1:7" x14ac:dyDescent="0.2">
      <c r="A139" s="173"/>
      <c r="B139" s="173"/>
      <c r="C139" s="173"/>
      <c r="D139" s="173"/>
      <c r="E139" s="180"/>
      <c r="F139" s="173"/>
      <c r="G139" s="173"/>
    </row>
    <row r="140" spans="1:7" x14ac:dyDescent="0.2">
      <c r="A140" s="173"/>
      <c r="B140" s="173"/>
      <c r="C140" s="173"/>
      <c r="D140" s="173"/>
      <c r="E140" s="180"/>
      <c r="F140" s="173"/>
      <c r="G140" s="173"/>
    </row>
    <row r="141" spans="1:7" x14ac:dyDescent="0.2">
      <c r="A141" s="173"/>
      <c r="B141" s="173"/>
      <c r="C141" s="173"/>
      <c r="D141" s="173"/>
      <c r="E141" s="180"/>
      <c r="F141" s="173"/>
      <c r="G141" s="173"/>
    </row>
    <row r="142" spans="1:7" x14ac:dyDescent="0.2">
      <c r="A142" s="173"/>
      <c r="B142" s="173"/>
      <c r="C142" s="173"/>
      <c r="D142" s="173"/>
      <c r="E142" s="180"/>
      <c r="F142" s="173"/>
      <c r="G142" s="173"/>
    </row>
    <row r="143" spans="1:7" x14ac:dyDescent="0.2">
      <c r="A143" s="173"/>
      <c r="B143" s="173"/>
      <c r="C143" s="173"/>
      <c r="D143" s="173"/>
      <c r="E143" s="180"/>
      <c r="F143" s="173"/>
      <c r="G143" s="173"/>
    </row>
    <row r="144" spans="1:7" x14ac:dyDescent="0.2">
      <c r="A144" s="173"/>
      <c r="B144" s="173"/>
      <c r="C144" s="173"/>
      <c r="D144" s="173"/>
      <c r="E144" s="180"/>
      <c r="F144" s="173"/>
      <c r="G144" s="173"/>
    </row>
    <row r="145" spans="1:7" x14ac:dyDescent="0.2">
      <c r="A145" s="173"/>
      <c r="B145" s="173"/>
      <c r="C145" s="173"/>
      <c r="D145" s="173"/>
      <c r="E145" s="180"/>
      <c r="F145" s="173"/>
      <c r="G145" s="173"/>
    </row>
    <row r="146" spans="1:7" x14ac:dyDescent="0.2">
      <c r="A146" s="173"/>
      <c r="B146" s="173"/>
      <c r="C146" s="173"/>
      <c r="D146" s="173"/>
      <c r="E146" s="180"/>
      <c r="F146" s="173"/>
      <c r="G146" s="173"/>
    </row>
    <row r="147" spans="1:7" x14ac:dyDescent="0.2">
      <c r="A147" s="173"/>
      <c r="B147" s="173"/>
      <c r="C147" s="173"/>
      <c r="D147" s="173"/>
      <c r="E147" s="180"/>
      <c r="F147" s="173"/>
      <c r="G147" s="173"/>
    </row>
    <row r="148" spans="1:7" x14ac:dyDescent="0.2">
      <c r="A148" s="173"/>
      <c r="B148" s="173"/>
      <c r="C148" s="173"/>
      <c r="D148" s="173"/>
      <c r="E148" s="180"/>
      <c r="F148" s="173"/>
      <c r="G148" s="173"/>
    </row>
    <row r="149" spans="1:7" x14ac:dyDescent="0.2">
      <c r="A149" s="173"/>
      <c r="B149" s="173"/>
      <c r="C149" s="173"/>
      <c r="D149" s="173"/>
      <c r="E149" s="180"/>
      <c r="F149" s="173"/>
      <c r="G149" s="173"/>
    </row>
  </sheetData>
  <sheetProtection algorithmName="SHA-512" hashValue="Efg+50Qszcoz02yGljqxaJUNybvf9wDUWjjJYaPv2p76QhQfnnPr7O7xkDm7JKy9+Nbci4ROAvuziGje76sHlg==" saltValue="mGQ+cPyyop4cxe/AQqZGkw==" spinCount="100000" sheet="1" objects="1" scenarios="1"/>
  <mergeCells count="10">
    <mergeCell ref="C45:D45"/>
    <mergeCell ref="C46:D46"/>
    <mergeCell ref="C53:D53"/>
    <mergeCell ref="C54:D54"/>
    <mergeCell ref="C31:D31"/>
    <mergeCell ref="A1:G1"/>
    <mergeCell ref="A3:B3"/>
    <mergeCell ref="A4:B4"/>
    <mergeCell ref="E4:G4"/>
    <mergeCell ref="C11:D11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36</vt:i4>
      </vt:variant>
    </vt:vector>
  </HeadingPairs>
  <TitlesOfParts>
    <vt:vector size="39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SazbaDPH1</vt:lpstr>
      <vt:lpstr>SazbaDPH2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Zakazka</vt:lpstr>
      <vt:lpstr>Zaklad22</vt:lpstr>
      <vt:lpstr>Zaklad5</vt:lpstr>
      <vt:lpstr>Zhotovitel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Helena Nováčková</dc:creator>
  <cp:lastModifiedBy>Krcma</cp:lastModifiedBy>
  <dcterms:created xsi:type="dcterms:W3CDTF">2017-11-16T07:27:32Z</dcterms:created>
  <dcterms:modified xsi:type="dcterms:W3CDTF">2018-01-10T15:20:23Z</dcterms:modified>
</cp:coreProperties>
</file>